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-data.sefs.uw.edu\data\Groups\Dept\Grants\Administration\Templates\Budget Breakdown Templates\"/>
    </mc:Choice>
  </mc:AlternateContent>
  <xr:revisionPtr revIDLastSave="0" documentId="13_ncr:1_{C0E30EE7-5157-45EE-B843-79852C05E665}" xr6:coauthVersionLast="47" xr6:coauthVersionMax="47" xr10:uidLastSave="{00000000-0000-0000-0000-000000000000}"/>
  <bookViews>
    <workbookView xWindow="-25252" yWindow="393" windowWidth="25370" windowHeight="13667" activeTab="1" xr2:uid="{00000000-000D-0000-FFFF-FFFF00000000}"/>
  </bookViews>
  <sheets>
    <sheet name="Total Budget" sheetId="8" r:id="rId1"/>
    <sheet name="From NIFA" sheetId="4" r:id="rId2"/>
    <sheet name="Cost Share" sheetId="7" r:id="rId3"/>
  </sheets>
  <externalReferences>
    <externalReference r:id="rId4"/>
  </externalReferences>
  <definedNames>
    <definedName name="IDC_Rates_TDC">'[1]IDC Rates'!$A$1:$A$3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I8" i="4"/>
  <c r="J8" i="4" s="1"/>
  <c r="H8" i="4"/>
  <c r="I12" i="4"/>
  <c r="I11" i="4"/>
  <c r="I9" i="4"/>
  <c r="H9" i="4"/>
  <c r="J9" i="4" s="1"/>
  <c r="I10" i="7"/>
  <c r="H10" i="7"/>
  <c r="H9" i="7"/>
  <c r="I9" i="7"/>
  <c r="I8" i="7"/>
  <c r="H8" i="7"/>
  <c r="H7" i="7"/>
  <c r="H6" i="7"/>
  <c r="I13" i="7"/>
  <c r="H13" i="7"/>
  <c r="I11" i="7"/>
  <c r="D12" i="4"/>
  <c r="D9" i="4"/>
  <c r="I12" i="7"/>
  <c r="H12" i="7"/>
  <c r="I18" i="4"/>
  <c r="H18" i="4"/>
  <c r="H12" i="4"/>
  <c r="H11" i="7"/>
  <c r="I7" i="7"/>
  <c r="I6" i="7"/>
  <c r="I10" i="4"/>
  <c r="J10" i="4" s="1"/>
  <c r="H10" i="4"/>
  <c r="J12" i="4" l="1"/>
  <c r="J18" i="4" s="1"/>
  <c r="H11" i="4"/>
  <c r="H13" i="4" l="1"/>
  <c r="H16" i="4"/>
  <c r="J6" i="7" l="1"/>
  <c r="I17" i="7"/>
  <c r="I20" i="7"/>
  <c r="K8" i="4"/>
  <c r="H21" i="7"/>
  <c r="J11" i="7"/>
  <c r="J12" i="7"/>
  <c r="H19" i="7"/>
  <c r="J9" i="7"/>
  <c r="J18" i="7" s="1"/>
  <c r="J7" i="7"/>
  <c r="J8" i="7"/>
  <c r="I21" i="7"/>
  <c r="I19" i="7"/>
  <c r="I18" i="7"/>
  <c r="H17" i="4"/>
  <c r="H19" i="4" s="1"/>
  <c r="J25" i="4"/>
  <c r="J27" i="4"/>
  <c r="J29" i="4"/>
  <c r="I33" i="4"/>
  <c r="H33" i="4"/>
  <c r="J31" i="4"/>
  <c r="L11" i="7"/>
  <c r="L7" i="7"/>
  <c r="L8" i="7"/>
  <c r="L9" i="7"/>
  <c r="L10" i="7"/>
  <c r="L13" i="7"/>
  <c r="L6" i="7"/>
  <c r="K11" i="4"/>
  <c r="E16" i="8"/>
  <c r="E15" i="8"/>
  <c r="E14" i="8"/>
  <c r="E13" i="8"/>
  <c r="E12" i="8"/>
  <c r="E11" i="8"/>
  <c r="C16" i="8"/>
  <c r="C15" i="8"/>
  <c r="C14" i="8"/>
  <c r="C13" i="8"/>
  <c r="C12" i="8"/>
  <c r="C11" i="8"/>
  <c r="D14" i="8"/>
  <c r="D13" i="8"/>
  <c r="D12" i="8"/>
  <c r="D11" i="8"/>
  <c r="B14" i="8"/>
  <c r="B13" i="8"/>
  <c r="B12" i="8"/>
  <c r="B11" i="8"/>
  <c r="J40" i="7"/>
  <c r="J26" i="7"/>
  <c r="J32" i="7"/>
  <c r="J30" i="7"/>
  <c r="J28" i="7"/>
  <c r="J34" i="7"/>
  <c r="J38" i="7"/>
  <c r="F16" i="8" l="1"/>
  <c r="F15" i="8"/>
  <c r="J33" i="4"/>
  <c r="H18" i="7"/>
  <c r="F12" i="8"/>
  <c r="J13" i="7"/>
  <c r="J21" i="7" s="1"/>
  <c r="B10" i="8"/>
  <c r="J10" i="7"/>
  <c r="J19" i="7" s="1"/>
  <c r="F11" i="8"/>
  <c r="J17" i="7"/>
  <c r="H17" i="7"/>
  <c r="H14" i="7"/>
  <c r="F13" i="8"/>
  <c r="I22" i="7"/>
  <c r="E10" i="8" s="1"/>
  <c r="F14" i="8"/>
  <c r="J20" i="7"/>
  <c r="I14" i="7"/>
  <c r="H20" i="7"/>
  <c r="J14" i="7" l="1"/>
  <c r="H22" i="7"/>
  <c r="C10" i="8" s="1"/>
  <c r="I16" i="4"/>
  <c r="J16" i="4"/>
  <c r="J22" i="7"/>
  <c r="B9" i="8"/>
  <c r="B17" i="8" s="1"/>
  <c r="H21" i="4"/>
  <c r="H36" i="4" s="1"/>
  <c r="H43" i="7" s="1"/>
  <c r="I17" i="4"/>
  <c r="I13" i="4"/>
  <c r="J11" i="4"/>
  <c r="C9" i="8"/>
  <c r="I24" i="7"/>
  <c r="I36" i="7" s="1"/>
  <c r="I42" i="7" s="1"/>
  <c r="E9" i="8"/>
  <c r="E17" i="8" s="1"/>
  <c r="J24" i="7" l="1"/>
  <c r="J36" i="7" s="1"/>
  <c r="J42" i="7" s="1"/>
  <c r="H24" i="7"/>
  <c r="H36" i="7" s="1"/>
  <c r="H42" i="7" s="1"/>
  <c r="H44" i="7" s="1"/>
  <c r="I19" i="4"/>
  <c r="D10" i="8" s="1"/>
  <c r="F10" i="8" s="1"/>
  <c r="J17" i="4"/>
  <c r="J19" i="4" s="1"/>
  <c r="J13" i="4"/>
  <c r="D9" i="8"/>
  <c r="F9" i="8" s="1"/>
  <c r="C17" i="8"/>
  <c r="F17" i="8" l="1"/>
  <c r="B21" i="8" s="1"/>
  <c r="I21" i="4"/>
  <c r="I36" i="4" s="1"/>
  <c r="I43" i="7" s="1"/>
  <c r="I44" i="7" s="1"/>
  <c r="D17" i="8"/>
  <c r="J21" i="4"/>
  <c r="J36" i="4" s="1"/>
  <c r="J43" i="7" s="1"/>
  <c r="J44" i="7" s="1"/>
  <c r="B20" i="8" l="1"/>
  <c r="B2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Elena S. O'Neill</author>
    <author>Tricia O'Hara</author>
  </authors>
  <commentList>
    <comment ref="E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Elena S. O'Neill:</t>
        </r>
        <r>
          <rPr>
            <sz val="9"/>
            <color indexed="81"/>
            <rFont val="Tahoma"/>
            <family val="2"/>
          </rPr>
          <t xml:space="preserve">
Provide a total of 12 months per year of support for the grad student.</t>
        </r>
      </text>
    </comment>
    <comment ref="F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Elena S. O'Neill:</t>
        </r>
        <r>
          <rPr>
            <sz val="9"/>
            <color indexed="81"/>
            <rFont val="Tahoma"/>
            <family val="2"/>
          </rPr>
          <t xml:space="preserve">
Provide a total of 12 months per year of support for the grad student.</t>
        </r>
      </text>
    </comment>
    <comment ref="K7" authorId="0" shapeId="0" xr:uid="{00000000-0006-0000-0100-000003000000}">
      <text>
        <r>
          <rPr>
            <sz val="9"/>
            <color indexed="81"/>
            <rFont val="Tahoma"/>
            <family val="2"/>
          </rPr>
          <t>SEFS Grants Staff: Make sure the number of months in these formulas matches full length of project. Round values to nearest tenth.</t>
        </r>
      </text>
    </comment>
    <comment ref="B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SEFS Research Grants &amp; Contracts:</t>
        </r>
        <r>
          <rPr>
            <sz val="9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G8" authorId="1" shapeId="0" xr:uid="{87DB565C-1821-4587-9F57-29F359CDF998}">
      <text>
        <r>
          <rPr>
            <b/>
            <sz val="9"/>
            <color indexed="81"/>
            <rFont val="Tahoma"/>
            <charset val="1"/>
          </rPr>
          <t>Tricia O'Hara:</t>
        </r>
        <r>
          <rPr>
            <sz val="9"/>
            <color indexed="81"/>
            <rFont val="Tahoma"/>
            <charset val="1"/>
          </rPr>
          <t xml:space="preserve">
Because of how NIFA calculates FTE, please use 100% FTE for grad students</t>
        </r>
      </text>
    </comment>
    <comment ref="B9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SEFS Research Grants &amp; Contracts:</t>
        </r>
        <r>
          <rPr>
            <sz val="9"/>
            <color indexed="81"/>
            <rFont val="Tahoma"/>
            <family val="2"/>
          </rPr>
          <t xml:space="preserve">
Spring 2026 Tuition Rates:
$6,494.00/Academic Quarter (7 credits or more)
$1,901.86/Summer Quarter (2 credits or fewer)
Divide quarterly rate by 3 to get monthly additional compensation.
Source: https://www.washington.edu/opb/tuition-fees/current-tuition-and-fees-dashboards/graduate-tuition-dashboard/. Select "Environmental &amp; Forest Sciences" for the graduate program, and "waived" for TAs and RAs Receiving Waivers. Then choose the tuition quarter and adjust the quarterly credit hours to find the total. </t>
        </r>
      </text>
    </comment>
    <comment ref="B10" authorId="1" shapeId="0" xr:uid="{F78122EE-A92B-4054-8CFC-270E2612D263}">
      <text>
        <r>
          <rPr>
            <b/>
            <sz val="9"/>
            <color indexed="81"/>
            <rFont val="Tahoma"/>
            <charset val="1"/>
          </rPr>
          <t xml:space="preserve">SEFS Research Grants &amp; Contracts:
</t>
        </r>
        <r>
          <rPr>
            <sz val="9"/>
            <color indexed="81"/>
            <rFont val="Tahoma"/>
            <family val="2"/>
          </rPr>
          <t xml:space="preserve">
L&amp;I Salary Threshold Effective January 1, 2024
Weekly $1,302.40
Monthly $5,644
Annual $67,728
</t>
        </r>
      </text>
    </comment>
    <comment ref="B11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Assume 173.3 work hours per month
Hourly Grad RA 2026-27 Rates:
Premaster: $49.53
Intermediate: $51.73
Candidate: $54.30
</t>
        </r>
      </text>
    </comment>
    <comment ref="G11" authorId="1" shapeId="0" xr:uid="{BF1684BC-5EA1-488A-841E-0C06A748929B}">
      <text>
        <r>
          <rPr>
            <b/>
            <sz val="9"/>
            <color indexed="81"/>
            <rFont val="Tahoma"/>
            <charset val="1"/>
          </rPr>
          <t>Tricia O'Hara:</t>
        </r>
        <r>
          <rPr>
            <sz val="9"/>
            <color indexed="81"/>
            <rFont val="Tahoma"/>
            <charset val="1"/>
          </rPr>
          <t xml:space="preserve">
Because of how NIFA calculates FTE, please use 100% FTE for grad students</t>
        </r>
      </text>
    </comment>
    <comment ref="B12" authorId="1" shapeId="0" xr:uid="{041F8F03-DB5F-4E5C-A04C-38644E5DEDA1}">
      <text>
        <r>
          <rPr>
            <b/>
            <sz val="9"/>
            <color indexed="81"/>
            <rFont val="Tahoma"/>
            <charset val="1"/>
          </rPr>
          <t>Tricia O'Hara:</t>
        </r>
        <r>
          <rPr>
            <sz val="9"/>
            <color indexed="81"/>
            <rFont val="Tahoma"/>
            <charset val="1"/>
          </rPr>
          <t xml:space="preserve">
SEFS Research Grants &amp; Contracts:
Fall 2026 Tuition Rates:
$6,494.00/Academic Quarter (7 credits or more)
$1901.86/Summer Quarter (2 credits or fewer)
Divide quarterly rate by 3 to get monthly additional compensation.
Source: https://www.washington.edu/opb/tuition-fees/current-tuition-and-fees-dashboards/graduate-tuition-dashboard/. Select "Environmental &amp; Forest Sciences" for the graduate program, and "waived" for TAs and RAs Receiving Waivers. Then choose the tuition quarter and adjust the quarterly credit hours to find the total.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Elena S. O'Neill</author>
  </authors>
  <commentList>
    <comment ref="L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Elena S. O'Neill:</t>
        </r>
        <r>
          <rPr>
            <sz val="9"/>
            <color indexed="81"/>
            <rFont val="Tahoma"/>
            <family val="2"/>
          </rPr>
          <t xml:space="preserve">
Make sure the number of months in these formulas matches full length of project. Round values to nearest tenth.</t>
        </r>
      </text>
    </comment>
    <comment ref="B1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SEFS Research Grants &amp; Contracts:
Fall 2025 - Spring 2026 Rates:
</t>
        </r>
        <r>
          <rPr>
            <sz val="9"/>
            <color indexed="81"/>
            <rFont val="Tahoma"/>
            <family val="2"/>
          </rPr>
          <t xml:space="preserve">
RA (Premaster, MS student): $3,611
RAI (Intermediate, Post-MS): $3,793
RAII (Candidate, PhD Candidate): $3,983
Default to RA I rate if level is unknown. </t>
        </r>
      </text>
    </comment>
    <comment ref="B1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SEFS Research Grants &amp; Contracts:
Fall 2025 Tuition Rates:
</t>
        </r>
        <r>
          <rPr>
            <sz val="9"/>
            <color indexed="81"/>
            <rFont val="Tahoma"/>
            <family val="2"/>
          </rPr>
          <t xml:space="preserve">$6,494.00/Academic Quarter (7 credits or more)
$1901.86/Summer Quarter (2 credits or fewer)
Divide quarterly rate by 3 to get monthly additional compensation.
Source: https://www.washington.edu/opb/tuition-fees/current-tuition-and-fees-dashboards/graduate-tuition-dashboard/. Select "Environmental &amp; Forest Sciences" for the graduate program, and "waived" for TAs and RAs Receiving Waivers. Then choose the tuition quarter and adjust the quarterly credit hours to find the total. </t>
        </r>
      </text>
    </comment>
    <comment ref="B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SEFS Research Grants &amp; Contracts:
</t>
        </r>
        <r>
          <rPr>
            <sz val="9"/>
            <color indexed="81"/>
            <rFont val="Tahoma"/>
            <family val="2"/>
          </rPr>
          <t>Assume 173.3 work hours per month
Hourly Grad RA 2026-2027 Rates:
Premaster: $49.23
Intermediate: $51.73
Candidate: $54.30
Source: https://www.ce.washington.edu/academic-student-employee-hourly-pay-rates
All other hourly employees must earn at least $25.30/hour (Seattle minimum wage).</t>
        </r>
      </text>
    </comment>
  </commentList>
</comments>
</file>

<file path=xl/sharedStrings.xml><?xml version="1.0" encoding="utf-8"?>
<sst xmlns="http://schemas.openxmlformats.org/spreadsheetml/2006/main" count="111" uniqueCount="81">
  <si>
    <t>PROJECT TITLE:</t>
  </si>
  <si>
    <t>PI NAME(S):</t>
  </si>
  <si>
    <t>CURRENT PERIOD:</t>
  </si>
  <si>
    <t>Budget Item</t>
  </si>
  <si>
    <t xml:space="preserve">Year 1 NIFA Funds </t>
  </si>
  <si>
    <t xml:space="preserve">Year 1 Cost Share </t>
  </si>
  <si>
    <t xml:space="preserve">Year 2 NIFA Funds </t>
  </si>
  <si>
    <t xml:space="preserve">Year 2 Cost Share </t>
  </si>
  <si>
    <t>Total Project Costs</t>
  </si>
  <si>
    <t>Salaries</t>
  </si>
  <si>
    <t>Benefits</t>
  </si>
  <si>
    <t>Consultants</t>
  </si>
  <si>
    <t>Other Services</t>
  </si>
  <si>
    <t>Travel</t>
  </si>
  <si>
    <t>Supplies</t>
  </si>
  <si>
    <t>Equipment</t>
  </si>
  <si>
    <t>Third Party</t>
  </si>
  <si>
    <t>Totals</t>
  </si>
  <si>
    <t>1:1 Match?</t>
  </si>
  <si>
    <t>NIFA Portion:</t>
  </si>
  <si>
    <t>UW Portion:</t>
  </si>
  <si>
    <t>REQUESTED NIFA FUNDING FOR PROJECT</t>
  </si>
  <si>
    <t>GRADUATE STUDENT SUPPORT</t>
  </si>
  <si>
    <r>
      <rPr>
        <u/>
        <sz val="10"/>
        <rFont val="Arial"/>
        <family val="2"/>
      </rPr>
      <t>Monthly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Salary</t>
    </r>
  </si>
  <si>
    <t>FTE (%)</t>
  </si>
  <si>
    <t>YR 1</t>
  </si>
  <si>
    <t>YR 2</t>
  </si>
  <si>
    <t>Total</t>
  </si>
  <si>
    <t>REEport FTE</t>
  </si>
  <si>
    <t>SALARIES:</t>
  </si>
  <si>
    <t>Grad RA (RA I Rate, Schedule 3)</t>
  </si>
  <si>
    <t>Professional (Graduate)</t>
  </si>
  <si>
    <t>RA Additional Compensation (Instead of Tuition)</t>
  </si>
  <si>
    <t>NA</t>
  </si>
  <si>
    <t>Use FTE Above Only</t>
  </si>
  <si>
    <t>Professional (Graduate) or Technical (Undergraduate)</t>
  </si>
  <si>
    <t>Total Salary</t>
  </si>
  <si>
    <t>Benefit Rates</t>
  </si>
  <si>
    <t>RETIREMENT &amp; BENEFITS:</t>
  </si>
  <si>
    <t>Graduate Student RAs</t>
  </si>
  <si>
    <t>Hourly Employees</t>
  </si>
  <si>
    <t>Total Benefits</t>
  </si>
  <si>
    <t>Total Graduate Student Support (Salary + Benefits)</t>
  </si>
  <si>
    <t>OTHER PROJECT FUNDS</t>
  </si>
  <si>
    <t>CONSULTANTS:</t>
  </si>
  <si>
    <t>CONTRACTUAL SERVICES:</t>
  </si>
  <si>
    <t>TRAVEL:</t>
  </si>
  <si>
    <t>SUPPLIES &amp; MATERIALS:</t>
  </si>
  <si>
    <t>Total Other Project Funds (Not to Exceed $5,000 Total)</t>
  </si>
  <si>
    <t>TOTAL COSTS:</t>
  </si>
  <si>
    <t>COST SHARE FOR PROJECT</t>
  </si>
  <si>
    <t>Principal Investigator</t>
  </si>
  <si>
    <t>Scientist (Faculty and Non-Students)</t>
  </si>
  <si>
    <t>Co-Principal Investigator</t>
  </si>
  <si>
    <t>Post-Doctoral Researcher</t>
  </si>
  <si>
    <t>Classified Staff (i.e. Research Aide/Lab Tech)</t>
  </si>
  <si>
    <t>Technical (Faculty and Non-Students)</t>
  </si>
  <si>
    <t>Professional Staff (i.e. Research Scientist/Engineer)</t>
  </si>
  <si>
    <t>Scientist, Professional, or Technical (Faculty and Non-Students)</t>
  </si>
  <si>
    <t>Hourly Workers (i.e. Summer Grad RAs, Undergrads)</t>
  </si>
  <si>
    <t xml:space="preserve">Faculty </t>
  </si>
  <si>
    <t>Classified Staff</t>
  </si>
  <si>
    <t xml:space="preserve">Professional Staff </t>
  </si>
  <si>
    <t xml:space="preserve">Graduate Student RAs </t>
  </si>
  <si>
    <t>Total Personnel Costs (Salary + Benefits)</t>
  </si>
  <si>
    <t>EQUIPMENT (&gt;$5,000):</t>
  </si>
  <si>
    <t>TOTAL DIRECT COSTS:</t>
  </si>
  <si>
    <t>COST SHARE IDC:</t>
  </si>
  <si>
    <t>0% for McIntire-Stennis</t>
  </si>
  <si>
    <t>THIRD PARTY COST SHARE:</t>
  </si>
  <si>
    <t>Goal:</t>
  </si>
  <si>
    <t>Difference:</t>
  </si>
  <si>
    <t># of Months Year 1</t>
  </si>
  <si>
    <t># of Months Year 2</t>
  </si>
  <si>
    <t>Summer Grad GRSA (Hourly RA During Summer Only) - 0140 rate</t>
  </si>
  <si>
    <t>Contributing Worktag</t>
  </si>
  <si>
    <t>Name (if known)</t>
  </si>
  <si>
    <t>Summer Grad additional Compensation (instead of Tuition)</t>
  </si>
  <si>
    <t>Post Doctoral Researcher</t>
  </si>
  <si>
    <t>Hourly GRSAs</t>
  </si>
  <si>
    <t>Effective 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</si>
</sst>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##\-####"/>
    <numFmt numFmtId="167" formatCode="0.0"/>
    <numFmt numFmtId="168" formatCode="&quot;$&quot;#,##0.0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name val="Arial"/>
      <family val="2"/>
    </font>
    <font>
      <u/>
      <sz val="10"/>
      <color theme="10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EECA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9" fillId="0" borderId="0" applyFont="0" applyFill="0" applyBorder="0" applyAlignment="0" applyProtection="0"/>
    <xf numFmtId="0" fontId="5" fillId="0" borderId="0"/>
    <xf numFmtId="0" fontId="3" fillId="0" borderId="0"/>
    <xf numFmtId="9" fontId="5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/>
    <xf numFmtId="0" fontId="5" fillId="0" borderId="1" xfId="0" applyFont="1" applyBorder="1"/>
    <xf numFmtId="0" fontId="4" fillId="0" borderId="2" xfId="0" applyFont="1" applyBorder="1" applyAlignment="1">
      <alignment horizontal="right"/>
    </xf>
    <xf numFmtId="0" fontId="5" fillId="0" borderId="3" xfId="0" applyFont="1" applyBorder="1"/>
    <xf numFmtId="0" fontId="5" fillId="0" borderId="0" xfId="0" applyFont="1" applyAlignment="1">
      <alignment horizontal="center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wrapText="1"/>
    </xf>
    <xf numFmtId="0" fontId="4" fillId="0" borderId="0" xfId="0" applyFont="1"/>
    <xf numFmtId="164" fontId="5" fillId="2" borderId="0" xfId="0" applyNumberFormat="1" applyFont="1" applyFill="1" applyAlignment="1">
      <alignment horizontal="left"/>
    </xf>
    <xf numFmtId="164" fontId="4" fillId="2" borderId="0" xfId="0" applyNumberFormat="1" applyFont="1" applyFill="1" applyAlignment="1">
      <alignment horizontal="left"/>
    </xf>
    <xf numFmtId="164" fontId="4" fillId="2" borderId="3" xfId="0" applyNumberFormat="1" applyFont="1" applyFill="1" applyBorder="1" applyAlignment="1">
      <alignment horizontal="left"/>
    </xf>
    <xf numFmtId="164" fontId="4" fillId="2" borderId="4" xfId="0" applyNumberFormat="1" applyFont="1" applyFill="1" applyBorder="1" applyAlignment="1">
      <alignment horizontal="left"/>
    </xf>
    <xf numFmtId="164" fontId="5" fillId="3" borderId="5" xfId="0" applyNumberFormat="1" applyFont="1" applyFill="1" applyBorder="1" applyAlignment="1">
      <alignment horizontal="left"/>
    </xf>
    <xf numFmtId="10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/>
    <xf numFmtId="0" fontId="10" fillId="0" borderId="0" xfId="0" applyFont="1"/>
    <xf numFmtId="165" fontId="10" fillId="0" borderId="0" xfId="1" applyNumberFormat="1" applyFont="1" applyFill="1" applyAlignment="1"/>
    <xf numFmtId="0" fontId="11" fillId="0" borderId="0" xfId="0" applyFont="1"/>
    <xf numFmtId="0" fontId="12" fillId="0" borderId="0" xfId="0" applyFont="1" applyAlignment="1">
      <alignment horizontal="left"/>
    </xf>
    <xf numFmtId="10" fontId="5" fillId="0" borderId="0" xfId="0" applyNumberFormat="1" applyFont="1" applyAlignment="1">
      <alignment horizontal="left"/>
    </xf>
    <xf numFmtId="0" fontId="12" fillId="0" borderId="0" xfId="0" applyFont="1"/>
    <xf numFmtId="166" fontId="0" fillId="4" borderId="5" xfId="0" applyNumberFormat="1" applyFill="1" applyBorder="1"/>
    <xf numFmtId="166" fontId="0" fillId="0" borderId="0" xfId="0" applyNumberFormat="1"/>
    <xf numFmtId="0" fontId="5" fillId="0" borderId="1" xfId="0" applyFont="1" applyBorder="1" applyAlignment="1">
      <alignment horizontal="right"/>
    </xf>
    <xf numFmtId="164" fontId="5" fillId="4" borderId="5" xfId="0" applyNumberFormat="1" applyFont="1" applyFill="1" applyBorder="1" applyAlignment="1">
      <alignment horizontal="left"/>
    </xf>
    <xf numFmtId="10" fontId="5" fillId="4" borderId="5" xfId="0" applyNumberFormat="1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4" fillId="0" borderId="0" xfId="2" applyFont="1" applyAlignment="1">
      <alignment horizontal="right"/>
    </xf>
    <xf numFmtId="0" fontId="5" fillId="0" borderId="0" xfId="2"/>
    <xf numFmtId="0" fontId="3" fillId="0" borderId="0" xfId="3"/>
    <xf numFmtId="0" fontId="3" fillId="5" borderId="5" xfId="3" applyFill="1" applyBorder="1"/>
    <xf numFmtId="0" fontId="3" fillId="5" borderId="5" xfId="3" applyFill="1" applyBorder="1" applyAlignment="1">
      <alignment wrapText="1"/>
    </xf>
    <xf numFmtId="0" fontId="3" fillId="0" borderId="5" xfId="3" applyBorder="1"/>
    <xf numFmtId="164" fontId="13" fillId="7" borderId="5" xfId="3" applyNumberFormat="1" applyFont="1" applyFill="1" applyBorder="1"/>
    <xf numFmtId="164" fontId="13" fillId="5" borderId="5" xfId="3" applyNumberFormat="1" applyFont="1" applyFill="1" applyBorder="1"/>
    <xf numFmtId="0" fontId="3" fillId="0" borderId="0" xfId="3" applyAlignment="1">
      <alignment horizontal="right"/>
    </xf>
    <xf numFmtId="0" fontId="3" fillId="0" borderId="0" xfId="3" applyAlignment="1">
      <alignment horizontal="left"/>
    </xf>
    <xf numFmtId="164" fontId="5" fillId="3" borderId="6" xfId="0" applyNumberFormat="1" applyFont="1" applyFill="1" applyBorder="1" applyAlignment="1">
      <alignment horizontal="left"/>
    </xf>
    <xf numFmtId="10" fontId="5" fillId="3" borderId="6" xfId="0" applyNumberFormat="1" applyFont="1" applyFill="1" applyBorder="1" applyAlignment="1">
      <alignment horizontal="left"/>
    </xf>
    <xf numFmtId="0" fontId="14" fillId="0" borderId="0" xfId="2" applyFont="1"/>
    <xf numFmtId="167" fontId="0" fillId="0" borderId="0" xfId="0" applyNumberFormat="1"/>
    <xf numFmtId="164" fontId="5" fillId="6" borderId="0" xfId="0" applyNumberFormat="1" applyFont="1" applyFill="1" applyAlignment="1">
      <alignment horizontal="left"/>
    </xf>
    <xf numFmtId="2" fontId="0" fillId="0" borderId="0" xfId="0" applyNumberFormat="1"/>
    <xf numFmtId="167" fontId="0" fillId="0" borderId="0" xfId="0" applyNumberFormat="1" applyAlignment="1">
      <alignment horizontal="right"/>
    </xf>
    <xf numFmtId="0" fontId="2" fillId="0" borderId="0" xfId="3" applyFont="1" applyAlignment="1">
      <alignment horizontal="right"/>
    </xf>
    <xf numFmtId="168" fontId="0" fillId="0" borderId="0" xfId="0" applyNumberFormat="1"/>
    <xf numFmtId="0" fontId="17" fillId="0" borderId="0" xfId="0" applyFont="1"/>
    <xf numFmtId="0" fontId="17" fillId="0" borderId="0" xfId="0" applyFont="1" applyAlignment="1">
      <alignment horizontal="left"/>
    </xf>
    <xf numFmtId="0" fontId="2" fillId="5" borderId="5" xfId="3" applyFont="1" applyFill="1" applyBorder="1" applyAlignment="1">
      <alignment wrapText="1"/>
    </xf>
    <xf numFmtId="0" fontId="2" fillId="0" borderId="5" xfId="3" applyFont="1" applyBorder="1"/>
    <xf numFmtId="10" fontId="2" fillId="0" borderId="0" xfId="4" applyNumberFormat="1" applyFont="1" applyAlignment="1">
      <alignment horizontal="left"/>
    </xf>
    <xf numFmtId="0" fontId="7" fillId="0" borderId="0" xfId="0" applyFont="1"/>
    <xf numFmtId="0" fontId="1" fillId="0" borderId="0" xfId="3" applyFont="1"/>
    <xf numFmtId="0" fontId="5" fillId="8" borderId="5" xfId="0" applyFont="1" applyFill="1" applyBorder="1" applyAlignment="1">
      <alignment horizontal="left"/>
    </xf>
    <xf numFmtId="0" fontId="5" fillId="8" borderId="6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164" fontId="2" fillId="3" borderId="5" xfId="3" applyNumberFormat="1" applyFont="1" applyFill="1" applyBorder="1"/>
    <xf numFmtId="164" fontId="2" fillId="9" borderId="5" xfId="3" applyNumberFormat="1" applyFont="1" applyFill="1" applyBorder="1"/>
    <xf numFmtId="0" fontId="5" fillId="4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4" fillId="9" borderId="0" xfId="0" applyFont="1" applyFill="1"/>
    <xf numFmtId="0" fontId="0" fillId="9" borderId="0" xfId="0" applyFill="1"/>
    <xf numFmtId="0" fontId="0" fillId="9" borderId="0" xfId="0" applyFill="1" applyAlignment="1">
      <alignment horizontal="left"/>
    </xf>
    <xf numFmtId="0" fontId="4" fillId="3" borderId="0" xfId="0" applyFont="1" applyFill="1"/>
    <xf numFmtId="0" fontId="0" fillId="3" borderId="0" xfId="0" applyFill="1"/>
    <xf numFmtId="0" fontId="0" fillId="3" borderId="0" xfId="0" applyFill="1" applyAlignment="1">
      <alignment horizontal="left"/>
    </xf>
    <xf numFmtId="164" fontId="5" fillId="3" borderId="0" xfId="0" applyNumberFormat="1" applyFont="1" applyFill="1" applyAlignment="1">
      <alignment horizontal="left"/>
    </xf>
    <xf numFmtId="0" fontId="5" fillId="8" borderId="0" xfId="0" applyFont="1" applyFill="1" applyAlignment="1">
      <alignment horizontal="left"/>
    </xf>
    <xf numFmtId="10" fontId="5" fillId="3" borderId="0" xfId="0" applyNumberFormat="1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8" fillId="0" borderId="0" xfId="5" applyFill="1" applyAlignment="1">
      <alignment horizontal="left" wrapText="1"/>
    </xf>
  </cellXfs>
  <cellStyles count="6">
    <cellStyle name="Currency" xfId="1" builtinId="4"/>
    <cellStyle name="Hyperlink" xfId="5" builtinId="8"/>
    <cellStyle name="Normal" xfId="0" builtinId="0"/>
    <cellStyle name="Normal 2" xfId="2" xr:uid="{00000000-0005-0000-0000-000003000000}"/>
    <cellStyle name="Normal 2 2" xfId="3" xr:uid="{00000000-0005-0000-0000-000004000000}"/>
    <cellStyle name="Percent 2" xfId="4" xr:uid="{00000000-0005-0000-0000-000005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FF99"/>
      <color rgb="FFD9EECA"/>
      <color rgb="FFDDDDDD"/>
      <color rgb="FF0000FF"/>
      <color rgb="FFDCE2EE"/>
      <color rgb="FFCCFF99"/>
      <color rgb="FFE5F6FF"/>
      <color rgb="FFD1F0FF"/>
      <color rgb="FFA7E2FF"/>
      <color rgb="FFEC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sefs.uw.edu\main\Users\ewsmall\Drafts\TDC%20Budget%20Template_DRAFT_EO_1-12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C"/>
      <sheetName val="IDC Rates"/>
    </sheetNames>
    <sheetDataSet>
      <sheetData sheetId="0"/>
      <sheetData sheetId="1">
        <row r="1">
          <cell r="A1" t="str">
            <v>Cooperative Ecosystem Studies Units (CESU) Network : 17.5%</v>
          </cell>
        </row>
        <row r="2">
          <cell r="A2" t="str">
            <v>Joint Fire Science Program (JFSP): 20%</v>
          </cell>
        </row>
        <row r="3">
          <cell r="A3" t="str">
            <v>Other: Explain here and discuss IDC rate with grant manager.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inance.uw.edu/fr/fringe-benefit-load-rate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finance.uw.edu/fr/fringe-benefit-load-rate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26"/>
  <sheetViews>
    <sheetView workbookViewId="0">
      <selection activeCell="B27" sqref="B27"/>
    </sheetView>
  </sheetViews>
  <sheetFormatPr defaultColWidth="9.125" defaultRowHeight="15.05" x14ac:dyDescent="0.3"/>
  <cols>
    <col min="1" max="6" width="17.5" style="40" customWidth="1"/>
    <col min="7" max="8" width="10.5" style="40" bestFit="1" customWidth="1"/>
    <col min="9" max="9" width="8.5" style="40" bestFit="1" customWidth="1"/>
    <col min="10" max="10" width="10" style="40" bestFit="1" customWidth="1"/>
    <col min="11" max="16384" width="9.125" style="40"/>
  </cols>
  <sheetData>
    <row r="3" spans="1:6" x14ac:dyDescent="0.3">
      <c r="A3" s="38" t="s">
        <v>0</v>
      </c>
      <c r="B3" s="50"/>
      <c r="C3" s="39"/>
      <c r="D3" s="39"/>
      <c r="E3" s="39"/>
      <c r="F3" s="39"/>
    </row>
    <row r="4" spans="1:6" x14ac:dyDescent="0.3">
      <c r="A4" s="38" t="s">
        <v>1</v>
      </c>
      <c r="B4" s="50"/>
      <c r="C4" s="39"/>
      <c r="D4" s="39"/>
      <c r="E4" s="39"/>
      <c r="F4" s="39"/>
    </row>
    <row r="5" spans="1:6" x14ac:dyDescent="0.3">
      <c r="A5" s="38" t="s">
        <v>2</v>
      </c>
      <c r="B5" s="50"/>
      <c r="C5" s="39"/>
      <c r="D5" s="39"/>
      <c r="E5" s="39"/>
      <c r="F5" s="39"/>
    </row>
    <row r="8" spans="1:6" ht="30.15" x14ac:dyDescent="0.3">
      <c r="A8" s="41" t="s">
        <v>3</v>
      </c>
      <c r="B8" s="59" t="s">
        <v>4</v>
      </c>
      <c r="C8" s="59" t="s">
        <v>5</v>
      </c>
      <c r="D8" s="59" t="s">
        <v>6</v>
      </c>
      <c r="E8" s="59" t="s">
        <v>7</v>
      </c>
      <c r="F8" s="42" t="s">
        <v>8</v>
      </c>
    </row>
    <row r="9" spans="1:6" x14ac:dyDescent="0.3">
      <c r="A9" s="43" t="s">
        <v>9</v>
      </c>
      <c r="B9" s="67">
        <f>'From NIFA'!H13</f>
        <v>0</v>
      </c>
      <c r="C9" s="68">
        <f>'Cost Share'!H14</f>
        <v>0</v>
      </c>
      <c r="D9" s="67">
        <f>'From NIFA'!I13</f>
        <v>0</v>
      </c>
      <c r="E9" s="68">
        <f>'Cost Share'!I14</f>
        <v>0</v>
      </c>
      <c r="F9" s="44">
        <f>SUM(B9:E9)</f>
        <v>0</v>
      </c>
    </row>
    <row r="10" spans="1:6" x14ac:dyDescent="0.3">
      <c r="A10" s="43" t="s">
        <v>10</v>
      </c>
      <c r="B10" s="67">
        <f>'From NIFA'!H19</f>
        <v>0</v>
      </c>
      <c r="C10" s="68">
        <f>'Cost Share'!H22</f>
        <v>0</v>
      </c>
      <c r="D10" s="67">
        <f>'From NIFA'!I19</f>
        <v>0</v>
      </c>
      <c r="E10" s="68">
        <f>'Cost Share'!I22</f>
        <v>0</v>
      </c>
      <c r="F10" s="44">
        <f t="shared" ref="F10:F16" si="0">SUM(B10:E10)</f>
        <v>0</v>
      </c>
    </row>
    <row r="11" spans="1:6" x14ac:dyDescent="0.3">
      <c r="A11" s="43" t="s">
        <v>11</v>
      </c>
      <c r="B11" s="67">
        <f>'From NIFA'!H25</f>
        <v>0</v>
      </c>
      <c r="C11" s="68">
        <f>'Cost Share'!H26</f>
        <v>0</v>
      </c>
      <c r="D11" s="67">
        <f>'From NIFA'!I25</f>
        <v>0</v>
      </c>
      <c r="E11" s="68">
        <f>'Cost Share'!I26</f>
        <v>0</v>
      </c>
      <c r="F11" s="44">
        <f t="shared" si="0"/>
        <v>0</v>
      </c>
    </row>
    <row r="12" spans="1:6" x14ac:dyDescent="0.3">
      <c r="A12" s="43" t="s">
        <v>12</v>
      </c>
      <c r="B12" s="67">
        <f>'From NIFA'!H27</f>
        <v>0</v>
      </c>
      <c r="C12" s="68">
        <f>'Cost Share'!H28</f>
        <v>0</v>
      </c>
      <c r="D12" s="67">
        <f>'From NIFA'!I27</f>
        <v>0</v>
      </c>
      <c r="E12" s="68">
        <f>'Cost Share'!I28</f>
        <v>0</v>
      </c>
      <c r="F12" s="44">
        <f t="shared" si="0"/>
        <v>0</v>
      </c>
    </row>
    <row r="13" spans="1:6" x14ac:dyDescent="0.3">
      <c r="A13" s="43" t="s">
        <v>13</v>
      </c>
      <c r="B13" s="67">
        <f>'From NIFA'!H29</f>
        <v>0</v>
      </c>
      <c r="C13" s="68">
        <f>'Cost Share'!H30</f>
        <v>0</v>
      </c>
      <c r="D13" s="67">
        <f>'From NIFA'!I29</f>
        <v>0</v>
      </c>
      <c r="E13" s="68">
        <f>'Cost Share'!I30</f>
        <v>0</v>
      </c>
      <c r="F13" s="44">
        <f t="shared" si="0"/>
        <v>0</v>
      </c>
    </row>
    <row r="14" spans="1:6" x14ac:dyDescent="0.3">
      <c r="A14" s="60" t="s">
        <v>14</v>
      </c>
      <c r="B14" s="67">
        <f>'From NIFA'!H31</f>
        <v>0</v>
      </c>
      <c r="C14" s="68">
        <f>'Cost Share'!H32</f>
        <v>0</v>
      </c>
      <c r="D14" s="67">
        <f>'From NIFA'!I31</f>
        <v>0</v>
      </c>
      <c r="E14" s="68">
        <f>'Cost Share'!I32</f>
        <v>0</v>
      </c>
      <c r="F14" s="44">
        <f t="shared" si="0"/>
        <v>0</v>
      </c>
    </row>
    <row r="15" spans="1:6" x14ac:dyDescent="0.3">
      <c r="A15" s="60" t="s">
        <v>15</v>
      </c>
      <c r="B15" s="67">
        <v>0</v>
      </c>
      <c r="C15" s="68">
        <f>'Cost Share'!H34</f>
        <v>0</v>
      </c>
      <c r="D15" s="67">
        <v>0</v>
      </c>
      <c r="E15" s="68">
        <f>'Cost Share'!I34</f>
        <v>0</v>
      </c>
      <c r="F15" s="44">
        <f t="shared" si="0"/>
        <v>0</v>
      </c>
    </row>
    <row r="16" spans="1:6" x14ac:dyDescent="0.3">
      <c r="A16" s="60" t="s">
        <v>16</v>
      </c>
      <c r="B16" s="67">
        <v>0</v>
      </c>
      <c r="C16" s="68">
        <f>'Cost Share'!H40</f>
        <v>0</v>
      </c>
      <c r="D16" s="67">
        <v>0</v>
      </c>
      <c r="E16" s="68">
        <f>'Cost Share'!I40</f>
        <v>0</v>
      </c>
      <c r="F16" s="44">
        <f t="shared" si="0"/>
        <v>0</v>
      </c>
    </row>
    <row r="17" spans="1:6" x14ac:dyDescent="0.3">
      <c r="A17" s="41" t="s">
        <v>17</v>
      </c>
      <c r="B17" s="45">
        <f>SUM(B9:B16)</f>
        <v>0</v>
      </c>
      <c r="C17" s="45">
        <f>SUM(C9:C16)</f>
        <v>0</v>
      </c>
      <c r="D17" s="45">
        <f>SUM(D9:D16)</f>
        <v>0</v>
      </c>
      <c r="E17" s="45">
        <f>SUM(E9:E16)</f>
        <v>0</v>
      </c>
      <c r="F17" s="45">
        <f>SUM(F9:F16)</f>
        <v>0</v>
      </c>
    </row>
    <row r="20" spans="1:6" x14ac:dyDescent="0.3">
      <c r="A20" s="46" t="s">
        <v>18</v>
      </c>
      <c r="B20" s="47" t="str">
        <f>IF(F17=0," ",IF((B17+D17)&lt;=(C17+E17),"Yes","Not Yet"))</f>
        <v xml:space="preserve"> </v>
      </c>
    </row>
    <row r="21" spans="1:6" x14ac:dyDescent="0.3">
      <c r="A21" s="46" t="s">
        <v>19</v>
      </c>
      <c r="B21" s="61" t="str">
        <f>IF(F17 = 0, " ",(B17+D17)/F17)</f>
        <v xml:space="preserve"> </v>
      </c>
    </row>
    <row r="22" spans="1:6" x14ac:dyDescent="0.3">
      <c r="A22" s="46" t="s">
        <v>20</v>
      </c>
      <c r="B22" s="61" t="str">
        <f>IF(F17=0," ",(C17+E17)/F17)</f>
        <v xml:space="preserve"> </v>
      </c>
    </row>
    <row r="25" spans="1:6" x14ac:dyDescent="0.3">
      <c r="A25" s="55"/>
    </row>
    <row r="26" spans="1:6" x14ac:dyDescent="0.3">
      <c r="A26" s="63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Q47"/>
  <sheetViews>
    <sheetView tabSelected="1" zoomScaleNormal="100" workbookViewId="0">
      <selection activeCell="F22" sqref="F22"/>
    </sheetView>
  </sheetViews>
  <sheetFormatPr defaultRowHeight="12.45" outlineLevelCol="1" x14ac:dyDescent="0.2"/>
  <cols>
    <col min="1" max="1" width="31.5" customWidth="1"/>
    <col min="2" max="2" width="57.5" bestFit="1" customWidth="1"/>
    <col min="3" max="3" width="28.5" customWidth="1"/>
    <col min="4" max="4" width="9.125" customWidth="1" outlineLevel="1"/>
    <col min="5" max="6" width="10.5" customWidth="1" outlineLevel="1"/>
    <col min="7" max="7" width="8.5" bestFit="1" customWidth="1" outlineLevel="1"/>
    <col min="8" max="10" width="10.125" style="1" customWidth="1"/>
    <col min="11" max="11" width="12.125" customWidth="1"/>
    <col min="12" max="12" width="10.5" customWidth="1"/>
  </cols>
  <sheetData>
    <row r="2" spans="1:12" s="76" customFormat="1" ht="13.1" x14ac:dyDescent="0.25">
      <c r="A2" s="75" t="s">
        <v>21</v>
      </c>
      <c r="H2" s="77"/>
      <c r="I2" s="77"/>
      <c r="J2" s="77"/>
    </row>
    <row r="3" spans="1:12" x14ac:dyDescent="0.2">
      <c r="A3" s="7"/>
      <c r="B3" s="2"/>
      <c r="C3" s="2"/>
      <c r="D3" s="2" t="s">
        <v>76</v>
      </c>
      <c r="E3" s="2"/>
      <c r="F3" s="2"/>
      <c r="G3" s="2"/>
      <c r="H3" s="3"/>
      <c r="I3" s="3"/>
      <c r="J3" s="3"/>
    </row>
    <row r="4" spans="1:12" ht="13.1" x14ac:dyDescent="0.25">
      <c r="A4" s="7"/>
      <c r="B4" s="57" t="s">
        <v>22</v>
      </c>
      <c r="C4" s="57"/>
      <c r="D4" s="2"/>
      <c r="E4" s="2"/>
      <c r="F4" s="2"/>
      <c r="G4" s="2"/>
      <c r="H4" s="3"/>
      <c r="I4" s="3"/>
      <c r="J4" s="3"/>
    </row>
    <row r="5" spans="1:12" x14ac:dyDescent="0.2">
      <c r="A5" s="7"/>
      <c r="B5" s="2"/>
      <c r="C5" s="2"/>
      <c r="D5" s="2"/>
      <c r="E5" s="2"/>
      <c r="F5" s="2"/>
      <c r="G5" s="2"/>
      <c r="H5" s="3"/>
      <c r="I5" s="3"/>
      <c r="J5" s="3"/>
    </row>
    <row r="6" spans="1:12" ht="12.8" customHeight="1" x14ac:dyDescent="0.2">
      <c r="A6" s="2"/>
      <c r="B6" s="2"/>
      <c r="C6" s="2"/>
      <c r="D6" s="81" t="s">
        <v>23</v>
      </c>
      <c r="E6" s="82" t="s">
        <v>72</v>
      </c>
      <c r="F6" s="82" t="s">
        <v>73</v>
      </c>
      <c r="G6" s="83" t="s">
        <v>24</v>
      </c>
      <c r="H6" s="3"/>
      <c r="I6" s="3"/>
      <c r="J6" s="3"/>
    </row>
    <row r="7" spans="1:12" ht="13.1" x14ac:dyDescent="0.25">
      <c r="A7" s="2"/>
      <c r="B7" s="13"/>
      <c r="C7" s="70" t="s">
        <v>76</v>
      </c>
      <c r="D7" s="81"/>
      <c r="E7" s="82"/>
      <c r="F7" s="82"/>
      <c r="G7" s="83"/>
      <c r="H7" s="4" t="s">
        <v>25</v>
      </c>
      <c r="I7" s="4" t="s">
        <v>26</v>
      </c>
      <c r="J7" s="4" t="s">
        <v>27</v>
      </c>
      <c r="K7" s="4" t="s">
        <v>28</v>
      </c>
    </row>
    <row r="8" spans="1:12" ht="13.1" x14ac:dyDescent="0.25">
      <c r="A8" s="8" t="s">
        <v>29</v>
      </c>
      <c r="B8" s="3" t="s">
        <v>30</v>
      </c>
      <c r="C8" s="3"/>
      <c r="D8" s="21">
        <v>3793</v>
      </c>
      <c r="E8" s="64"/>
      <c r="F8" s="64"/>
      <c r="G8" s="22">
        <v>1</v>
      </c>
      <c r="H8" s="17">
        <f>D8*E8*G8*1.05</f>
        <v>0</v>
      </c>
      <c r="I8" s="17">
        <f>D8*F8*G8*1.05^2</f>
        <v>0</v>
      </c>
      <c r="J8" s="17">
        <f t="shared" ref="J8:J9" si="0">SUM(H8:I8)</f>
        <v>0</v>
      </c>
      <c r="K8" s="51">
        <f>(E8*50%)*2/24</f>
        <v>0</v>
      </c>
      <c r="L8" t="s">
        <v>31</v>
      </c>
    </row>
    <row r="9" spans="1:12" ht="13.1" x14ac:dyDescent="0.25">
      <c r="A9" s="8"/>
      <c r="B9" s="3" t="s">
        <v>32</v>
      </c>
      <c r="C9" s="3"/>
      <c r="D9" s="21">
        <f>6494/3</f>
        <v>2164.6666666666665</v>
      </c>
      <c r="E9" s="64"/>
      <c r="F9" s="64"/>
      <c r="G9" s="22">
        <v>1</v>
      </c>
      <c r="H9" s="17">
        <f>D9*E9*G9*1.04</f>
        <v>0</v>
      </c>
      <c r="I9" s="17">
        <f>D9*F9*G9*1.04^2</f>
        <v>0</v>
      </c>
      <c r="J9" s="17">
        <f t="shared" si="0"/>
        <v>0</v>
      </c>
      <c r="K9" s="54" t="s">
        <v>33</v>
      </c>
      <c r="L9" t="s">
        <v>34</v>
      </c>
    </row>
    <row r="10" spans="1:12" ht="13.1" x14ac:dyDescent="0.25">
      <c r="A10" s="8"/>
      <c r="B10" s="3" t="s">
        <v>78</v>
      </c>
      <c r="C10" s="3"/>
      <c r="D10" s="48">
        <v>5644</v>
      </c>
      <c r="E10" s="65"/>
      <c r="F10" s="65"/>
      <c r="G10" s="49"/>
      <c r="H10" s="17">
        <f>D10*E10*G10*1.03</f>
        <v>0</v>
      </c>
      <c r="I10" s="17">
        <f>D10*F10*G10*1.03^2</f>
        <v>0</v>
      </c>
      <c r="J10" s="17">
        <f t="shared" ref="J10" si="1">SUM(H10:I10)</f>
        <v>0</v>
      </c>
      <c r="K10" s="54"/>
    </row>
    <row r="11" spans="1:12" ht="13.1" x14ac:dyDescent="0.25">
      <c r="A11" s="8"/>
      <c r="B11" s="2" t="s">
        <v>74</v>
      </c>
      <c r="C11" s="2"/>
      <c r="D11" s="48">
        <f>(51.73*173.3)/2</f>
        <v>4482.4044999999996</v>
      </c>
      <c r="E11" s="65"/>
      <c r="F11" s="65"/>
      <c r="G11" s="49">
        <v>1</v>
      </c>
      <c r="H11" s="17">
        <f>D11*E11*G11*1.1</f>
        <v>0</v>
      </c>
      <c r="I11" s="17">
        <f>(D11*F11*G11*1.1)*1.05</f>
        <v>0</v>
      </c>
      <c r="J11" s="17">
        <f>SUM(H11:I11)</f>
        <v>0</v>
      </c>
      <c r="K11" s="51">
        <f t="shared" ref="K11" si="2">(E11*G11)*2/24</f>
        <v>0</v>
      </c>
      <c r="L11" t="s">
        <v>35</v>
      </c>
    </row>
    <row r="12" spans="1:12" ht="13.1" x14ac:dyDescent="0.25">
      <c r="A12" s="8"/>
      <c r="B12" s="2" t="s">
        <v>77</v>
      </c>
      <c r="C12" s="2"/>
      <c r="D12" s="78">
        <f>1901.86/3</f>
        <v>633.95333333333326</v>
      </c>
      <c r="E12" s="79"/>
      <c r="F12" s="79"/>
      <c r="G12" s="80">
        <v>1</v>
      </c>
      <c r="H12" s="17">
        <f>$D$12*E12*$G$12*1.04</f>
        <v>0</v>
      </c>
      <c r="I12" s="17">
        <f>$D$12*F12*$G$12*1.04^2</f>
        <v>0</v>
      </c>
      <c r="J12" s="17">
        <f>SUM(H12:I12)</f>
        <v>0</v>
      </c>
      <c r="K12" s="51"/>
    </row>
    <row r="13" spans="1:12" ht="13.1" x14ac:dyDescent="0.25">
      <c r="A13" s="8"/>
      <c r="B13" s="4" t="s">
        <v>36</v>
      </c>
      <c r="C13" s="4"/>
      <c r="D13" s="4"/>
      <c r="E13" s="4"/>
      <c r="F13" s="4"/>
      <c r="G13" s="4"/>
      <c r="H13" s="18">
        <f>SUM(H8:H12)</f>
        <v>0</v>
      </c>
      <c r="I13" s="18">
        <f>SUM(I8:I11)</f>
        <v>0</v>
      </c>
      <c r="J13" s="18">
        <f>SUM(J8:J11)</f>
        <v>0</v>
      </c>
    </row>
    <row r="14" spans="1:12" ht="13.1" x14ac:dyDescent="0.25">
      <c r="A14" s="8"/>
      <c r="B14" s="4"/>
      <c r="C14" s="4"/>
      <c r="D14" s="84" t="s">
        <v>37</v>
      </c>
      <c r="E14" s="62" t="s">
        <v>80</v>
      </c>
      <c r="F14" s="62"/>
      <c r="G14" s="4"/>
      <c r="H14" s="14"/>
      <c r="I14" s="14"/>
      <c r="J14" s="14"/>
    </row>
    <row r="15" spans="1:12" ht="13.1" x14ac:dyDescent="0.25">
      <c r="A15" s="8"/>
      <c r="B15" s="4"/>
      <c r="C15" s="4"/>
      <c r="D15" s="84"/>
      <c r="E15" s="62"/>
      <c r="F15" s="62"/>
      <c r="G15" s="4"/>
      <c r="H15" s="14"/>
      <c r="I15" s="14"/>
      <c r="J15" s="14"/>
    </row>
    <row r="16" spans="1:12" ht="13.1" x14ac:dyDescent="0.25">
      <c r="A16" s="8" t="s">
        <v>38</v>
      </c>
      <c r="B16" s="3" t="s">
        <v>39</v>
      </c>
      <c r="C16" s="3"/>
      <c r="D16" s="30">
        <v>0.315</v>
      </c>
      <c r="E16" s="5"/>
      <c r="F16" s="5"/>
      <c r="G16" s="3"/>
      <c r="H16" s="17">
        <f>(H8+H9)*$D$16</f>
        <v>0</v>
      </c>
      <c r="I16" s="17">
        <f>(I8+I9)*$D$16</f>
        <v>0</v>
      </c>
      <c r="J16" s="17">
        <f>(J8+J9)*$D$16</f>
        <v>0</v>
      </c>
      <c r="L16" s="56"/>
    </row>
    <row r="17" spans="1:17" ht="13.1" x14ac:dyDescent="0.25">
      <c r="A17" s="4"/>
      <c r="B17" s="3" t="s">
        <v>79</v>
      </c>
      <c r="C17" s="3"/>
      <c r="D17" s="30">
        <v>0.16200000000000001</v>
      </c>
      <c r="E17" s="5"/>
      <c r="F17" s="5"/>
      <c r="G17" s="3"/>
      <c r="H17" s="17">
        <f>H11*$D$17</f>
        <v>0</v>
      </c>
      <c r="I17" s="17">
        <f>I11*$D$17</f>
        <v>0</v>
      </c>
      <c r="J17" s="17">
        <f>J11*$D$17</f>
        <v>0</v>
      </c>
    </row>
    <row r="18" spans="1:17" ht="13.1" x14ac:dyDescent="0.25">
      <c r="A18" s="4"/>
      <c r="B18" s="3" t="s">
        <v>78</v>
      </c>
      <c r="C18" s="3"/>
      <c r="D18" s="30">
        <v>0.27</v>
      </c>
      <c r="E18" s="5"/>
      <c r="F18" s="5"/>
      <c r="G18" s="3"/>
      <c r="H18" s="17">
        <f>H10*D18</f>
        <v>0</v>
      </c>
      <c r="I18" s="17">
        <f>I10*D18</f>
        <v>0</v>
      </c>
      <c r="J18" s="17">
        <f>J12*$D$17</f>
        <v>0</v>
      </c>
    </row>
    <row r="19" spans="1:17" ht="13.1" x14ac:dyDescent="0.25">
      <c r="A19" s="4"/>
      <c r="B19" s="4" t="s">
        <v>41</v>
      </c>
      <c r="C19" s="4"/>
      <c r="D19" s="14"/>
      <c r="E19" s="14"/>
      <c r="F19" s="14"/>
      <c r="G19" s="14"/>
      <c r="H19" s="18">
        <f>SUM(H16:H18)</f>
        <v>0</v>
      </c>
      <c r="I19" s="18">
        <f>SUM(I16:I17)</f>
        <v>0</v>
      </c>
      <c r="J19" s="18">
        <f>SUM(J16:J17)</f>
        <v>0</v>
      </c>
    </row>
    <row r="20" spans="1:17" ht="13.1" x14ac:dyDescent="0.25">
      <c r="A20" s="4"/>
      <c r="B20" s="4"/>
      <c r="C20" s="4"/>
      <c r="D20" s="14"/>
      <c r="E20" s="14"/>
      <c r="F20" s="14"/>
      <c r="G20" s="14"/>
      <c r="H20" s="14"/>
      <c r="I20" s="14"/>
      <c r="J20" s="14"/>
    </row>
    <row r="21" spans="1:17" ht="13.1" x14ac:dyDescent="0.25">
      <c r="A21" s="8"/>
      <c r="B21" s="29" t="s">
        <v>42</v>
      </c>
      <c r="C21" s="29"/>
      <c r="D21" s="4"/>
      <c r="E21" s="4"/>
      <c r="F21" s="4"/>
      <c r="G21" s="4"/>
      <c r="H21" s="18">
        <f>H13+H19</f>
        <v>0</v>
      </c>
      <c r="I21" s="18">
        <f>I13+I19</f>
        <v>0</v>
      </c>
      <c r="J21" s="18">
        <f>J13+J19</f>
        <v>0</v>
      </c>
    </row>
    <row r="22" spans="1:17" ht="13.1" x14ac:dyDescent="0.25">
      <c r="A22" s="8"/>
      <c r="B22" s="4"/>
      <c r="C22" s="4"/>
      <c r="D22" s="4"/>
      <c r="E22" s="4"/>
      <c r="F22" s="4"/>
      <c r="G22" s="4"/>
      <c r="H22" s="14"/>
      <c r="I22" s="14"/>
      <c r="J22" s="14"/>
    </row>
    <row r="23" spans="1:17" ht="13.1" x14ac:dyDescent="0.25">
      <c r="A23" s="8"/>
      <c r="B23" s="58" t="s">
        <v>43</v>
      </c>
      <c r="C23" s="58"/>
      <c r="D23" s="4"/>
      <c r="E23" s="4"/>
      <c r="F23" s="4"/>
      <c r="G23" s="4"/>
      <c r="H23" s="14"/>
      <c r="I23" s="14"/>
      <c r="J23" s="14"/>
    </row>
    <row r="24" spans="1:17" ht="13.1" x14ac:dyDescent="0.25">
      <c r="A24" s="8"/>
      <c r="B24" s="4"/>
      <c r="C24" s="4"/>
      <c r="D24" s="4"/>
      <c r="E24" s="4"/>
      <c r="F24" s="4"/>
      <c r="G24" s="4"/>
      <c r="H24" s="14"/>
      <c r="I24" s="14"/>
      <c r="J24" s="14"/>
    </row>
    <row r="25" spans="1:17" ht="13.1" x14ac:dyDescent="0.25">
      <c r="A25" s="8" t="s">
        <v>44</v>
      </c>
      <c r="B25" s="23"/>
      <c r="C25" s="71"/>
      <c r="D25" s="3"/>
      <c r="E25" s="3"/>
      <c r="F25" s="3"/>
      <c r="G25" s="3"/>
      <c r="H25" s="21">
        <v>0</v>
      </c>
      <c r="I25" s="21">
        <v>0</v>
      </c>
      <c r="J25" s="17">
        <f>SUM(H25:I25)</f>
        <v>0</v>
      </c>
      <c r="Q25" s="53"/>
    </row>
    <row r="26" spans="1:17" ht="13.1" x14ac:dyDescent="0.25">
      <c r="A26" s="8"/>
      <c r="B26" s="4"/>
      <c r="C26" s="4"/>
      <c r="D26" s="4"/>
      <c r="E26" s="4"/>
      <c r="F26" s="4"/>
      <c r="G26" s="4"/>
      <c r="H26" s="14"/>
      <c r="I26" s="14"/>
      <c r="J26" s="14"/>
      <c r="Q26" s="53"/>
    </row>
    <row r="27" spans="1:17" ht="13.1" x14ac:dyDescent="0.25">
      <c r="A27" s="8" t="s">
        <v>45</v>
      </c>
      <c r="B27" s="23"/>
      <c r="C27" s="71"/>
      <c r="D27" s="3"/>
      <c r="E27" s="3"/>
      <c r="F27" s="3"/>
      <c r="G27" s="3"/>
      <c r="H27" s="21">
        <v>0</v>
      </c>
      <c r="I27" s="21">
        <v>0</v>
      </c>
      <c r="J27" s="17">
        <f>SUM(H27:I27)</f>
        <v>0</v>
      </c>
    </row>
    <row r="28" spans="1:17" ht="13.1" x14ac:dyDescent="0.25">
      <c r="A28" s="8"/>
      <c r="B28" s="4"/>
      <c r="C28" s="4"/>
      <c r="D28" s="4"/>
      <c r="E28" s="4"/>
      <c r="F28" s="4"/>
      <c r="G28" s="4"/>
      <c r="H28" s="14"/>
      <c r="I28" s="14"/>
      <c r="J28" s="14"/>
    </row>
    <row r="29" spans="1:17" ht="13.1" x14ac:dyDescent="0.25">
      <c r="A29" s="8" t="s">
        <v>46</v>
      </c>
      <c r="B29" s="23"/>
      <c r="C29" s="71"/>
      <c r="D29" s="3"/>
      <c r="E29" s="3"/>
      <c r="F29" s="3"/>
      <c r="G29" s="3"/>
      <c r="H29" s="21">
        <v>0</v>
      </c>
      <c r="I29" s="21">
        <v>0</v>
      </c>
      <c r="J29" s="17">
        <f>SUM(H29:I29)</f>
        <v>0</v>
      </c>
      <c r="L29" s="8"/>
    </row>
    <row r="30" spans="1:17" ht="13.1" x14ac:dyDescent="0.25">
      <c r="A30" s="8"/>
      <c r="B30" s="4"/>
      <c r="C30" s="4"/>
      <c r="D30" s="4"/>
      <c r="E30" s="4"/>
      <c r="F30" s="4"/>
      <c r="G30" s="4"/>
      <c r="H30" s="14"/>
      <c r="I30" s="14"/>
      <c r="J30" s="14"/>
    </row>
    <row r="31" spans="1:17" ht="13.1" x14ac:dyDescent="0.25">
      <c r="A31" s="8" t="s">
        <v>47</v>
      </c>
      <c r="B31" s="23"/>
      <c r="C31" s="71"/>
      <c r="D31" s="3"/>
      <c r="E31" s="3"/>
      <c r="F31" s="3"/>
      <c r="G31" s="3"/>
      <c r="H31" s="21">
        <v>0</v>
      </c>
      <c r="I31" s="21">
        <v>0</v>
      </c>
      <c r="J31" s="17">
        <f>SUM(H31:I31)</f>
        <v>0</v>
      </c>
      <c r="L31" s="8"/>
    </row>
    <row r="32" spans="1:17" ht="13.1" x14ac:dyDescent="0.25">
      <c r="A32" s="8"/>
      <c r="B32" s="3"/>
      <c r="C32" s="3"/>
      <c r="D32" s="3"/>
      <c r="E32" s="3"/>
      <c r="F32" s="3"/>
      <c r="G32" s="3"/>
      <c r="H32" s="5"/>
      <c r="I32" s="5"/>
      <c r="J32" s="5"/>
      <c r="L32" s="8"/>
    </row>
    <row r="33" spans="1:10" ht="12.8" customHeight="1" x14ac:dyDescent="0.25">
      <c r="A33" s="8"/>
      <c r="B33" s="29" t="s">
        <v>48</v>
      </c>
      <c r="C33" s="29"/>
      <c r="E33" s="15"/>
      <c r="F33" s="15"/>
      <c r="G33" s="15"/>
      <c r="H33" s="18">
        <f>H25+H27+H29+H31</f>
        <v>0</v>
      </c>
      <c r="I33" s="18">
        <f t="shared" ref="I33" si="3">I25+I27+I29+I31</f>
        <v>0</v>
      </c>
      <c r="J33" s="18">
        <f>J25+J27+J29+J31</f>
        <v>0</v>
      </c>
    </row>
    <row r="34" spans="1:10" ht="12.8" customHeight="1" x14ac:dyDescent="0.25">
      <c r="A34" s="8"/>
      <c r="B34" s="2"/>
      <c r="C34" s="2"/>
      <c r="E34" s="15"/>
      <c r="F34" s="15"/>
      <c r="G34" s="15"/>
      <c r="H34" s="5"/>
      <c r="I34" s="5"/>
      <c r="J34" s="5"/>
    </row>
    <row r="35" spans="1:10" ht="13.1" x14ac:dyDescent="0.25">
      <c r="A35" s="8"/>
    </row>
    <row r="36" spans="1:10" ht="13.1" x14ac:dyDescent="0.25">
      <c r="A36" s="11" t="s">
        <v>49</v>
      </c>
      <c r="B36" s="12"/>
      <c r="C36" s="12"/>
      <c r="D36" s="12"/>
      <c r="E36" s="12"/>
      <c r="F36" s="12"/>
      <c r="G36" s="12"/>
      <c r="H36" s="19">
        <f>H21+H33</f>
        <v>0</v>
      </c>
      <c r="I36" s="19">
        <f t="shared" ref="I36:J36" si="4">I21+I33</f>
        <v>0</v>
      </c>
      <c r="J36" s="20">
        <f t="shared" si="4"/>
        <v>0</v>
      </c>
    </row>
    <row r="37" spans="1:10" x14ac:dyDescent="0.2">
      <c r="A37" s="24"/>
      <c r="B37" s="25"/>
      <c r="C37" s="25"/>
      <c r="D37" s="2"/>
      <c r="E37" s="2"/>
      <c r="F37" s="2"/>
      <c r="G37" s="2"/>
      <c r="H37" s="3"/>
      <c r="I37" s="3"/>
    </row>
    <row r="38" spans="1:10" ht="12.8" customHeight="1" x14ac:dyDescent="0.2">
      <c r="A38" s="2"/>
      <c r="B38" s="31"/>
      <c r="C38" s="31"/>
      <c r="D38" s="2"/>
      <c r="E38" s="2"/>
      <c r="F38" s="2"/>
      <c r="G38" s="2"/>
      <c r="H38" s="3"/>
      <c r="I38" s="3"/>
      <c r="J38" s="3"/>
    </row>
    <row r="39" spans="1:10" ht="12.8" customHeight="1" x14ac:dyDescent="0.2">
      <c r="A39" s="2"/>
      <c r="B39" s="25"/>
      <c r="C39" s="25"/>
      <c r="D39" s="2"/>
      <c r="E39" s="2"/>
      <c r="F39" s="2"/>
      <c r="G39" s="2"/>
      <c r="H39" s="3"/>
      <c r="I39" s="3"/>
      <c r="J39" s="3"/>
    </row>
    <row r="40" spans="1:10" x14ac:dyDescent="0.2">
      <c r="A40" s="2"/>
      <c r="B40" s="25"/>
      <c r="C40" s="25"/>
      <c r="D40" s="2"/>
      <c r="E40" s="2"/>
      <c r="F40" s="2"/>
      <c r="G40" s="2"/>
      <c r="H40" s="3"/>
      <c r="I40" s="3"/>
      <c r="J40" s="3"/>
    </row>
    <row r="41" spans="1:10" ht="12.8" customHeight="1" x14ac:dyDescent="0.25">
      <c r="A41" s="9"/>
      <c r="B41" s="25"/>
      <c r="C41" s="25"/>
      <c r="D41" s="26"/>
      <c r="E41" s="26"/>
      <c r="F41" s="26"/>
      <c r="G41" s="27"/>
      <c r="H41" s="27"/>
      <c r="I41" s="27"/>
    </row>
    <row r="42" spans="1:10" ht="12.8" customHeight="1" x14ac:dyDescent="0.2">
      <c r="A42" s="2"/>
      <c r="B42" s="25"/>
      <c r="C42" s="25"/>
      <c r="D42" s="26"/>
      <c r="E42" s="26"/>
      <c r="F42" s="26"/>
      <c r="G42" s="27"/>
      <c r="H42" s="27"/>
      <c r="I42" s="27"/>
    </row>
    <row r="43" spans="1:10" ht="12.8" customHeight="1" x14ac:dyDescent="0.2">
      <c r="B43" s="28"/>
      <c r="C43" s="28"/>
    </row>
    <row r="44" spans="1:10" ht="12.8" customHeight="1" x14ac:dyDescent="0.2">
      <c r="B44" s="28"/>
      <c r="C44" s="28"/>
    </row>
    <row r="47" spans="1:10" x14ac:dyDescent="0.2">
      <c r="B47" s="25"/>
      <c r="C47" s="25"/>
    </row>
  </sheetData>
  <mergeCells count="5">
    <mergeCell ref="D6:D7"/>
    <mergeCell ref="E6:E7"/>
    <mergeCell ref="G6:G7"/>
    <mergeCell ref="D14:D15"/>
    <mergeCell ref="F6:F7"/>
  </mergeCells>
  <conditionalFormatting sqref="J33">
    <cfRule type="cellIs" dxfId="1" priority="1" operator="greaterThan">
      <formula>5000</formula>
    </cfRule>
    <cfRule type="expression" dxfId="0" priority="2">
      <formula>"h30&gt;5000"</formula>
    </cfRule>
  </conditionalFormatting>
  <hyperlinks>
    <hyperlink ref="D14:D15" r:id="rId1" display="Benefit Rates" xr:uid="{00000000-0004-0000-0100-000000000000}"/>
  </hyperlinks>
  <pageMargins left="0.7" right="0.7" top="0.75" bottom="0.75" header="0.3" footer="0.3"/>
  <pageSetup orientation="portrait" horizontalDpi="1200" verticalDpi="1200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M55"/>
  <sheetViews>
    <sheetView topLeftCell="A15" workbookViewId="0">
      <selection activeCell="C17" sqref="C17"/>
    </sheetView>
  </sheetViews>
  <sheetFormatPr defaultRowHeight="12.45" outlineLevelCol="1" x14ac:dyDescent="0.2"/>
  <cols>
    <col min="1" max="1" width="31.5" customWidth="1"/>
    <col min="2" max="2" width="44.875" customWidth="1"/>
    <col min="3" max="3" width="24.625" customWidth="1"/>
    <col min="4" max="4" width="9.125" customWidth="1" outlineLevel="1"/>
    <col min="5" max="6" width="10.5" customWidth="1" outlineLevel="1"/>
    <col min="7" max="7" width="10.375" bestFit="1" customWidth="1" outlineLevel="1"/>
    <col min="8" max="9" width="10.125" style="1" customWidth="1"/>
    <col min="10" max="10" width="11.5" style="1" customWidth="1"/>
    <col min="11" max="11" width="22.625" customWidth="1"/>
    <col min="12" max="12" width="12.125" customWidth="1"/>
    <col min="13" max="13" width="10.5" customWidth="1"/>
  </cols>
  <sheetData>
    <row r="2" spans="1:13" s="73" customFormat="1" ht="13.1" x14ac:dyDescent="0.25">
      <c r="A2" s="72" t="s">
        <v>50</v>
      </c>
      <c r="H2" s="74"/>
      <c r="I2" s="74"/>
      <c r="J2" s="74"/>
    </row>
    <row r="3" spans="1:13" x14ac:dyDescent="0.2">
      <c r="A3" s="7"/>
      <c r="B3" s="2"/>
      <c r="C3" s="2"/>
      <c r="D3" s="2"/>
      <c r="E3" s="2"/>
      <c r="F3" s="2"/>
      <c r="G3" s="2"/>
      <c r="H3" s="3"/>
      <c r="I3" s="3"/>
      <c r="J3" s="3"/>
    </row>
    <row r="4" spans="1:13" ht="12.8" customHeight="1" x14ac:dyDescent="0.2">
      <c r="A4" s="2"/>
      <c r="B4" s="2"/>
      <c r="C4" s="2"/>
      <c r="D4" s="81" t="s">
        <v>23</v>
      </c>
      <c r="E4" s="82" t="s">
        <v>72</v>
      </c>
      <c r="F4" s="82" t="s">
        <v>73</v>
      </c>
      <c r="G4" s="83" t="s">
        <v>24</v>
      </c>
      <c r="H4" s="3"/>
      <c r="I4" s="3"/>
      <c r="J4" s="3"/>
    </row>
    <row r="5" spans="1:13" ht="13.1" x14ac:dyDescent="0.25">
      <c r="A5" s="2"/>
      <c r="B5" s="13"/>
      <c r="C5" s="70" t="s">
        <v>76</v>
      </c>
      <c r="D5" s="81"/>
      <c r="E5" s="82"/>
      <c r="F5" s="82"/>
      <c r="G5" s="83"/>
      <c r="H5" s="4" t="s">
        <v>25</v>
      </c>
      <c r="I5" s="4" t="s">
        <v>26</v>
      </c>
      <c r="J5" s="4" t="s">
        <v>27</v>
      </c>
      <c r="K5" s="16" t="s">
        <v>75</v>
      </c>
      <c r="L5" s="4" t="s">
        <v>28</v>
      </c>
    </row>
    <row r="6" spans="1:13" ht="13.1" x14ac:dyDescent="0.25">
      <c r="A6" s="8" t="s">
        <v>29</v>
      </c>
      <c r="B6" s="3" t="s">
        <v>51</v>
      </c>
      <c r="C6" s="3"/>
      <c r="D6" s="35"/>
      <c r="E6" s="66"/>
      <c r="F6" s="66"/>
      <c r="G6" s="36"/>
      <c r="H6" s="17">
        <f>D6*E6*G6*1.03</f>
        <v>0</v>
      </c>
      <c r="I6" s="17">
        <f>D6*F6*G6*1.03^2</f>
        <v>0</v>
      </c>
      <c r="J6" s="17">
        <f>SUM(H6:I6)</f>
        <v>0</v>
      </c>
      <c r="K6" s="32"/>
      <c r="L6" s="51">
        <f>(E6*G6)*2/24</f>
        <v>0</v>
      </c>
      <c r="M6" t="s">
        <v>52</v>
      </c>
    </row>
    <row r="7" spans="1:13" ht="13.1" x14ac:dyDescent="0.25">
      <c r="A7" s="8"/>
      <c r="B7" s="3" t="s">
        <v>53</v>
      </c>
      <c r="C7" s="3"/>
      <c r="D7" s="35"/>
      <c r="E7" s="66"/>
      <c r="F7" s="66"/>
      <c r="G7" s="36"/>
      <c r="H7" s="17">
        <f>D7*E7*G7*1.03</f>
        <v>0</v>
      </c>
      <c r="I7" s="17">
        <f>D7*F7*G7*1.03^2</f>
        <v>0</v>
      </c>
      <c r="J7" s="17">
        <f t="shared" ref="J7:J12" si="0">SUM(H7:I7)</f>
        <v>0</v>
      </c>
      <c r="K7" s="32"/>
      <c r="L7" s="51">
        <f t="shared" ref="L7:L13" si="1">(E7*G7)*2/24</f>
        <v>0</v>
      </c>
      <c r="M7" t="s">
        <v>52</v>
      </c>
    </row>
    <row r="8" spans="1:13" ht="13.1" x14ac:dyDescent="0.25">
      <c r="A8" s="8"/>
      <c r="B8" s="3" t="s">
        <v>54</v>
      </c>
      <c r="C8" s="3"/>
      <c r="D8" s="35"/>
      <c r="E8" s="66"/>
      <c r="F8" s="66"/>
      <c r="G8" s="36"/>
      <c r="H8" s="17">
        <f>D8*E8*G8*1.03</f>
        <v>0</v>
      </c>
      <c r="I8" s="17">
        <f>D8*F8*G8*1.03^2</f>
        <v>0</v>
      </c>
      <c r="J8" s="17">
        <f t="shared" si="0"/>
        <v>0</v>
      </c>
      <c r="K8" s="32"/>
      <c r="L8" s="51">
        <f t="shared" si="1"/>
        <v>0</v>
      </c>
      <c r="M8" t="s">
        <v>52</v>
      </c>
    </row>
    <row r="9" spans="1:13" ht="13.1" x14ac:dyDescent="0.25">
      <c r="A9" s="8"/>
      <c r="B9" s="3" t="s">
        <v>55</v>
      </c>
      <c r="C9" s="3"/>
      <c r="D9" s="35"/>
      <c r="E9" s="66"/>
      <c r="F9" s="66"/>
      <c r="G9" s="36"/>
      <c r="H9" s="17">
        <f>D9*E9*G9*1.03</f>
        <v>0</v>
      </c>
      <c r="I9" s="17">
        <f>D9*F9*G9*1.03^2</f>
        <v>0</v>
      </c>
      <c r="J9" s="17">
        <f t="shared" si="0"/>
        <v>0</v>
      </c>
      <c r="K9" s="32"/>
      <c r="L9" s="51">
        <f t="shared" si="1"/>
        <v>0</v>
      </c>
      <c r="M9" t="s">
        <v>56</v>
      </c>
    </row>
    <row r="10" spans="1:13" ht="13.1" x14ac:dyDescent="0.25">
      <c r="A10" s="8"/>
      <c r="B10" s="3" t="s">
        <v>57</v>
      </c>
      <c r="C10" s="3"/>
      <c r="D10" s="35"/>
      <c r="E10" s="66"/>
      <c r="F10" s="66"/>
      <c r="G10" s="36"/>
      <c r="H10" s="17">
        <f>D10*E10*G10*1.03</f>
        <v>0</v>
      </c>
      <c r="I10" s="17">
        <f>D10*F10*G10*1.03^2</f>
        <v>0</v>
      </c>
      <c r="J10" s="17">
        <f t="shared" si="0"/>
        <v>0</v>
      </c>
      <c r="K10" s="32"/>
      <c r="L10" s="51">
        <f t="shared" si="1"/>
        <v>0</v>
      </c>
      <c r="M10" t="s">
        <v>58</v>
      </c>
    </row>
    <row r="11" spans="1:13" ht="13.1" x14ac:dyDescent="0.25">
      <c r="A11" s="8"/>
      <c r="B11" s="3" t="s">
        <v>30</v>
      </c>
      <c r="C11" s="3"/>
      <c r="D11" s="35"/>
      <c r="E11" s="66"/>
      <c r="F11" s="66"/>
      <c r="G11" s="36">
        <v>1</v>
      </c>
      <c r="H11" s="17">
        <f>D11*E11*G11*1.1</f>
        <v>0</v>
      </c>
      <c r="I11" s="17">
        <f>(D11*F11*G11*1.1)*1.05</f>
        <v>0</v>
      </c>
      <c r="J11" s="17">
        <f t="shared" si="0"/>
        <v>0</v>
      </c>
      <c r="K11" s="32"/>
      <c r="L11" s="51">
        <f>(E11*50%)*2/24</f>
        <v>0</v>
      </c>
      <c r="M11" t="s">
        <v>31</v>
      </c>
    </row>
    <row r="12" spans="1:13" ht="13.1" x14ac:dyDescent="0.25">
      <c r="A12" s="8"/>
      <c r="B12" s="3" t="s">
        <v>32</v>
      </c>
      <c r="C12" s="3"/>
      <c r="D12" s="35"/>
      <c r="E12" s="66"/>
      <c r="F12" s="66"/>
      <c r="G12" s="36">
        <v>1</v>
      </c>
      <c r="H12" s="17">
        <f>D12*E12*G12*1.04</f>
        <v>0</v>
      </c>
      <c r="I12" s="17">
        <f>D12*F12*G12*1.04^2</f>
        <v>0</v>
      </c>
      <c r="J12" s="17">
        <f t="shared" si="0"/>
        <v>0</v>
      </c>
      <c r="K12" s="32"/>
      <c r="L12" s="54" t="s">
        <v>33</v>
      </c>
      <c r="M12" t="s">
        <v>34</v>
      </c>
    </row>
    <row r="13" spans="1:13" ht="13.1" x14ac:dyDescent="0.25">
      <c r="A13" s="8"/>
      <c r="B13" s="2" t="s">
        <v>59</v>
      </c>
      <c r="C13" s="2"/>
      <c r="D13" s="35"/>
      <c r="E13" s="66"/>
      <c r="F13" s="66"/>
      <c r="G13" s="36"/>
      <c r="H13" s="17">
        <f>D13*E13*G13*1.05</f>
        <v>0</v>
      </c>
      <c r="I13" s="17">
        <f>D13*F13*G13*1.05^2</f>
        <v>0</v>
      </c>
      <c r="J13" s="17">
        <f>SUM(H13:I13)</f>
        <v>0</v>
      </c>
      <c r="K13" s="32"/>
      <c r="L13" s="51">
        <f t="shared" si="1"/>
        <v>0</v>
      </c>
      <c r="M13" t="s">
        <v>35</v>
      </c>
    </row>
    <row r="14" spans="1:13" ht="13.1" x14ac:dyDescent="0.25">
      <c r="A14" s="8"/>
      <c r="B14" s="4" t="s">
        <v>36</v>
      </c>
      <c r="C14" s="4"/>
      <c r="D14" s="4"/>
      <c r="E14" s="4"/>
      <c r="F14" s="4"/>
      <c r="G14" s="4"/>
      <c r="H14" s="18">
        <f>SUM(H6:H13)</f>
        <v>0</v>
      </c>
      <c r="I14" s="18">
        <f t="shared" ref="I14:J14" si="2">SUM(I6:I13)</f>
        <v>0</v>
      </c>
      <c r="J14" s="18">
        <f t="shared" si="2"/>
        <v>0</v>
      </c>
    </row>
    <row r="15" spans="1:13" ht="12.8" customHeight="1" x14ac:dyDescent="0.25">
      <c r="A15" s="8"/>
      <c r="B15" s="4"/>
      <c r="C15" s="4"/>
      <c r="D15" s="84" t="s">
        <v>37</v>
      </c>
      <c r="E15" s="62" t="s">
        <v>80</v>
      </c>
      <c r="F15" s="62"/>
      <c r="G15" s="4"/>
      <c r="H15" s="14"/>
      <c r="I15" s="14"/>
      <c r="J15" s="14"/>
      <c r="K15" s="33"/>
    </row>
    <row r="16" spans="1:13" ht="13.1" x14ac:dyDescent="0.25">
      <c r="A16" s="8"/>
      <c r="B16" s="4"/>
      <c r="C16" s="4"/>
      <c r="D16" s="84"/>
      <c r="E16" s="62"/>
      <c r="F16" s="62"/>
      <c r="G16" s="4"/>
      <c r="H16" s="14"/>
      <c r="I16" s="14"/>
      <c r="J16" s="14"/>
      <c r="K16" s="33"/>
    </row>
    <row r="17" spans="1:12" ht="13.1" x14ac:dyDescent="0.25">
      <c r="A17" s="8" t="s">
        <v>38</v>
      </c>
      <c r="B17" s="3" t="s">
        <v>60</v>
      </c>
      <c r="C17" s="3"/>
      <c r="D17" s="30">
        <v>0.27</v>
      </c>
      <c r="E17" s="5"/>
      <c r="F17" s="5"/>
      <c r="H17" s="17">
        <f>SUM(H6:H8)*$D$17</f>
        <v>0</v>
      </c>
      <c r="I17" s="17">
        <f>SUM(I6:I8)*$D$17</f>
        <v>0</v>
      </c>
      <c r="J17" s="17">
        <f>SUM(J6:J8)*$D$17</f>
        <v>0</v>
      </c>
      <c r="K17" s="32"/>
    </row>
    <row r="18" spans="1:12" ht="13.1" x14ac:dyDescent="0.25">
      <c r="A18" s="4"/>
      <c r="B18" s="3" t="s">
        <v>61</v>
      </c>
      <c r="C18" s="3"/>
      <c r="D18" s="30">
        <v>0.377</v>
      </c>
      <c r="E18" s="5"/>
      <c r="F18" s="5"/>
      <c r="H18" s="17">
        <f>H9*$D$18</f>
        <v>0</v>
      </c>
      <c r="I18" s="17">
        <f>I9*$D$18</f>
        <v>0</v>
      </c>
      <c r="J18" s="17">
        <f>J9*$D$18</f>
        <v>0</v>
      </c>
      <c r="K18" s="32"/>
    </row>
    <row r="19" spans="1:12" ht="13.1" x14ac:dyDescent="0.25">
      <c r="A19" s="4"/>
      <c r="B19" s="3" t="s">
        <v>62</v>
      </c>
      <c r="C19" s="3"/>
      <c r="D19" s="30">
        <v>0.32500000000000001</v>
      </c>
      <c r="E19" s="5"/>
      <c r="F19" s="5"/>
      <c r="G19" s="3"/>
      <c r="H19" s="17">
        <f>H10*$D$19</f>
        <v>0</v>
      </c>
      <c r="I19" s="17">
        <f>I10*$D$19</f>
        <v>0</v>
      </c>
      <c r="J19" s="17">
        <f>J10*$D$19</f>
        <v>0</v>
      </c>
      <c r="K19" s="32"/>
    </row>
    <row r="20" spans="1:12" ht="13.1" x14ac:dyDescent="0.25">
      <c r="A20" s="4"/>
      <c r="B20" s="3" t="s">
        <v>63</v>
      </c>
      <c r="C20" s="3"/>
      <c r="D20" s="30">
        <v>0.315</v>
      </c>
      <c r="E20" s="5"/>
      <c r="F20" s="5"/>
      <c r="G20" s="3"/>
      <c r="H20" s="17">
        <f>(H11+H12)*$D$20</f>
        <v>0</v>
      </c>
      <c r="I20" s="17">
        <f>(I11+I12)*$D$20</f>
        <v>0</v>
      </c>
      <c r="J20" s="17">
        <f>(J11+J12)*$D$20</f>
        <v>0</v>
      </c>
      <c r="K20" s="32"/>
    </row>
    <row r="21" spans="1:12" ht="13.1" x14ac:dyDescent="0.25">
      <c r="A21" s="4"/>
      <c r="B21" s="3" t="s">
        <v>40</v>
      </c>
      <c r="C21" s="3"/>
      <c r="D21" s="30">
        <v>0.16200000000000001</v>
      </c>
      <c r="E21" s="5"/>
      <c r="F21" s="5"/>
      <c r="G21" s="3"/>
      <c r="H21" s="17">
        <f>H13*$D$21</f>
        <v>0</v>
      </c>
      <c r="I21" s="17">
        <f>I13*$D$21</f>
        <v>0</v>
      </c>
      <c r="J21" s="17">
        <f>J13*$D$21</f>
        <v>0</v>
      </c>
      <c r="K21" s="32"/>
    </row>
    <row r="22" spans="1:12" ht="13.1" x14ac:dyDescent="0.25">
      <c r="A22" s="4"/>
      <c r="B22" s="4" t="s">
        <v>41</v>
      </c>
      <c r="C22" s="4"/>
      <c r="D22" s="14"/>
      <c r="E22" s="14"/>
      <c r="F22" s="14"/>
      <c r="G22" s="14"/>
      <c r="H22" s="18">
        <f>SUM(H17:H21)</f>
        <v>0</v>
      </c>
      <c r="I22" s="18">
        <f>SUM(I17:I21)</f>
        <v>0</v>
      </c>
      <c r="J22" s="18">
        <f>SUM(J17:J21)</f>
        <v>0</v>
      </c>
    </row>
    <row r="23" spans="1:12" ht="13.1" x14ac:dyDescent="0.25">
      <c r="A23" s="4"/>
      <c r="B23" s="4"/>
      <c r="C23" s="4"/>
      <c r="D23" s="14"/>
      <c r="E23" s="14"/>
      <c r="F23" s="14"/>
      <c r="G23" s="14"/>
      <c r="H23" s="14"/>
      <c r="I23" s="14"/>
      <c r="J23" s="14"/>
    </row>
    <row r="24" spans="1:12" ht="13.1" x14ac:dyDescent="0.25">
      <c r="A24" s="8"/>
      <c r="B24" s="29" t="s">
        <v>64</v>
      </c>
      <c r="C24" s="29"/>
      <c r="D24" s="4"/>
      <c r="E24" s="4"/>
      <c r="F24" s="4"/>
      <c r="G24" s="4"/>
      <c r="H24" s="18">
        <f>H14+H22</f>
        <v>0</v>
      </c>
      <c r="I24" s="18">
        <f>I14+I22</f>
        <v>0</v>
      </c>
      <c r="J24" s="18">
        <f>J14+J22</f>
        <v>0</v>
      </c>
      <c r="K24" s="33"/>
    </row>
    <row r="25" spans="1:12" ht="13.1" x14ac:dyDescent="0.25">
      <c r="A25" s="8"/>
      <c r="B25" s="4"/>
      <c r="C25" s="4"/>
      <c r="D25" s="4"/>
      <c r="E25" s="4"/>
      <c r="F25" s="4"/>
      <c r="G25" s="4"/>
      <c r="H25" s="14"/>
      <c r="I25" s="14"/>
      <c r="J25" s="14"/>
      <c r="K25" s="33"/>
    </row>
    <row r="26" spans="1:12" ht="13.1" x14ac:dyDescent="0.25">
      <c r="A26" s="8" t="s">
        <v>44</v>
      </c>
      <c r="B26" s="37"/>
      <c r="C26" s="69"/>
      <c r="D26" s="3"/>
      <c r="E26" s="3"/>
      <c r="F26" s="3"/>
      <c r="G26" s="3"/>
      <c r="H26" s="35">
        <v>0</v>
      </c>
      <c r="I26" s="35">
        <v>0</v>
      </c>
      <c r="J26" s="17">
        <f>SUM(H26:I26)</f>
        <v>0</v>
      </c>
      <c r="K26" s="32"/>
    </row>
    <row r="27" spans="1:12" ht="13.1" x14ac:dyDescent="0.25">
      <c r="A27" s="8"/>
      <c r="B27" s="4"/>
      <c r="C27" s="4"/>
      <c r="D27" s="4"/>
      <c r="E27" s="4"/>
      <c r="F27" s="4"/>
      <c r="G27" s="4"/>
      <c r="H27" s="14"/>
      <c r="I27" s="14"/>
      <c r="J27" s="14"/>
      <c r="K27" s="33"/>
    </row>
    <row r="28" spans="1:12" ht="13.1" x14ac:dyDescent="0.25">
      <c r="A28" s="8" t="s">
        <v>45</v>
      </c>
      <c r="B28" s="37"/>
      <c r="C28" s="69"/>
      <c r="D28" s="3"/>
      <c r="E28" s="3"/>
      <c r="F28" s="3"/>
      <c r="G28" s="3"/>
      <c r="H28" s="35">
        <v>0</v>
      </c>
      <c r="I28" s="35">
        <v>0</v>
      </c>
      <c r="J28" s="17">
        <f>SUM(H28:I28)</f>
        <v>0</v>
      </c>
      <c r="K28" s="32"/>
    </row>
    <row r="29" spans="1:12" ht="13.1" x14ac:dyDescent="0.25">
      <c r="A29" s="8"/>
      <c r="B29" s="4"/>
      <c r="C29" s="4"/>
      <c r="D29" s="4"/>
      <c r="E29" s="4"/>
      <c r="F29" s="4"/>
      <c r="G29" s="4"/>
      <c r="H29" s="14"/>
      <c r="I29" s="14"/>
      <c r="J29" s="14"/>
      <c r="K29" s="33"/>
    </row>
    <row r="30" spans="1:12" ht="13.1" x14ac:dyDescent="0.25">
      <c r="A30" s="8" t="s">
        <v>46</v>
      </c>
      <c r="B30" s="37"/>
      <c r="C30" s="69"/>
      <c r="D30" s="3"/>
      <c r="E30" s="3"/>
      <c r="F30" s="3"/>
      <c r="G30" s="3"/>
      <c r="H30" s="35">
        <v>0</v>
      </c>
      <c r="I30" s="35">
        <v>0</v>
      </c>
      <c r="J30" s="17">
        <f>SUM(H30:I30)</f>
        <v>0</v>
      </c>
      <c r="K30" s="32"/>
      <c r="L30" s="8"/>
    </row>
    <row r="31" spans="1:12" ht="13.1" x14ac:dyDescent="0.25">
      <c r="A31" s="8"/>
      <c r="B31" s="4"/>
      <c r="C31" s="4"/>
      <c r="D31" s="4"/>
      <c r="E31" s="4"/>
      <c r="F31" s="4"/>
      <c r="G31" s="4"/>
      <c r="H31" s="14"/>
      <c r="I31" s="14"/>
      <c r="J31" s="14"/>
      <c r="K31" s="33"/>
    </row>
    <row r="32" spans="1:12" ht="13.1" x14ac:dyDescent="0.25">
      <c r="A32" s="8" t="s">
        <v>47</v>
      </c>
      <c r="B32" s="37"/>
      <c r="C32" s="69"/>
      <c r="D32" s="3"/>
      <c r="E32" s="3"/>
      <c r="F32" s="3"/>
      <c r="G32" s="3"/>
      <c r="H32" s="35">
        <v>0</v>
      </c>
      <c r="I32" s="35">
        <v>0</v>
      </c>
      <c r="J32" s="17">
        <f>SUM(H32:I32)</f>
        <v>0</v>
      </c>
      <c r="K32" s="32"/>
      <c r="L32" s="8"/>
    </row>
    <row r="33" spans="1:11" ht="12.8" customHeight="1" x14ac:dyDescent="0.25">
      <c r="A33" s="8"/>
      <c r="B33" s="2"/>
      <c r="C33" s="2"/>
      <c r="E33" s="15"/>
      <c r="F33" s="15"/>
      <c r="G33" s="15"/>
      <c r="H33" s="5"/>
      <c r="I33" s="5"/>
      <c r="J33" s="5"/>
      <c r="K33" s="33"/>
    </row>
    <row r="34" spans="1:11" ht="12.8" customHeight="1" x14ac:dyDescent="0.25">
      <c r="A34" s="8" t="s">
        <v>65</v>
      </c>
      <c r="B34" s="37"/>
      <c r="C34" s="69"/>
      <c r="D34" s="3"/>
      <c r="E34" s="3"/>
      <c r="F34" s="3"/>
      <c r="G34" s="3"/>
      <c r="H34" s="35">
        <v>0</v>
      </c>
      <c r="I34" s="35">
        <v>0</v>
      </c>
      <c r="J34" s="17">
        <f>SUM(H34:I34)</f>
        <v>0</v>
      </c>
      <c r="K34" s="32"/>
    </row>
    <row r="35" spans="1:11" ht="12.8" customHeight="1" x14ac:dyDescent="0.25">
      <c r="A35" s="8"/>
      <c r="B35" s="2"/>
      <c r="C35" s="2"/>
      <c r="E35" s="15"/>
      <c r="F35" s="15"/>
      <c r="G35" s="15"/>
      <c r="H35" s="5"/>
      <c r="I35" s="5"/>
      <c r="J35" s="5"/>
      <c r="K35" s="33"/>
    </row>
    <row r="36" spans="1:11" ht="12.8" customHeight="1" x14ac:dyDescent="0.25">
      <c r="A36" s="8" t="s">
        <v>66</v>
      </c>
      <c r="B36" s="2"/>
      <c r="C36" s="2"/>
      <c r="D36" s="2"/>
      <c r="E36" s="2"/>
      <c r="F36" s="2"/>
      <c r="G36" s="2"/>
      <c r="H36" s="18">
        <f>SUM(H24:H34)</f>
        <v>0</v>
      </c>
      <c r="I36" s="18">
        <f>SUM(I24:I34)</f>
        <v>0</v>
      </c>
      <c r="J36" s="18">
        <f>SUM(J24:J34)</f>
        <v>0</v>
      </c>
      <c r="K36" s="33"/>
    </row>
    <row r="37" spans="1:11" ht="13.1" x14ac:dyDescent="0.25">
      <c r="A37" s="8"/>
      <c r="B37" s="2"/>
      <c r="C37" s="2"/>
      <c r="D37" s="2"/>
      <c r="E37" s="2"/>
      <c r="F37" s="2"/>
      <c r="G37" s="2"/>
      <c r="H37" s="5"/>
      <c r="I37" s="5"/>
      <c r="J37" s="5"/>
      <c r="K37" s="33"/>
    </row>
    <row r="38" spans="1:11" ht="13.1" x14ac:dyDescent="0.25">
      <c r="A38" s="8" t="s">
        <v>67</v>
      </c>
      <c r="B38" s="2" t="s">
        <v>68</v>
      </c>
      <c r="C38" s="2"/>
      <c r="D38" s="6"/>
      <c r="E38" s="6"/>
      <c r="F38" s="6"/>
      <c r="G38" s="6"/>
      <c r="H38" s="17">
        <v>0</v>
      </c>
      <c r="I38" s="17">
        <v>0</v>
      </c>
      <c r="J38" s="17">
        <f>SUM(H38:I38)</f>
        <v>0</v>
      </c>
    </row>
    <row r="39" spans="1:11" ht="13.1" x14ac:dyDescent="0.25">
      <c r="A39" s="8"/>
      <c r="B39" s="2"/>
      <c r="C39" s="2"/>
      <c r="D39" s="6"/>
      <c r="E39" s="6"/>
      <c r="F39" s="6"/>
      <c r="G39" s="6"/>
      <c r="H39" s="5"/>
      <c r="I39" s="5"/>
      <c r="J39" s="5"/>
    </row>
    <row r="40" spans="1:11" ht="13.1" x14ac:dyDescent="0.25">
      <c r="A40" s="8" t="s">
        <v>69</v>
      </c>
      <c r="B40" s="37"/>
      <c r="C40" s="69"/>
      <c r="D40" s="3"/>
      <c r="E40" s="3"/>
      <c r="F40" s="3"/>
      <c r="G40" s="3"/>
      <c r="H40" s="35">
        <v>0</v>
      </c>
      <c r="I40" s="35">
        <v>0</v>
      </c>
      <c r="J40" s="17">
        <f>SUM(H40:I40)</f>
        <v>0</v>
      </c>
      <c r="K40" s="33"/>
    </row>
    <row r="41" spans="1:11" ht="13.1" x14ac:dyDescent="0.25">
      <c r="A41" s="8"/>
    </row>
    <row r="42" spans="1:11" ht="13.1" x14ac:dyDescent="0.25">
      <c r="A42" s="11" t="s">
        <v>49</v>
      </c>
      <c r="B42" s="12"/>
      <c r="C42" s="12"/>
      <c r="D42" s="12"/>
      <c r="E42" s="12"/>
      <c r="F42" s="12"/>
      <c r="G42" s="12"/>
      <c r="H42" s="19">
        <f>SUM(H36:H40)</f>
        <v>0</v>
      </c>
      <c r="I42" s="19">
        <f t="shared" ref="I42:J42" si="3">SUM(I36:I40)</f>
        <v>0</v>
      </c>
      <c r="J42" s="19">
        <f t="shared" si="3"/>
        <v>0</v>
      </c>
    </row>
    <row r="43" spans="1:11" x14ac:dyDescent="0.2">
      <c r="A43" s="10"/>
      <c r="B43" s="10"/>
      <c r="C43" s="10"/>
      <c r="D43" s="10"/>
      <c r="E43" s="10"/>
      <c r="F43" s="10"/>
      <c r="G43" s="34" t="s">
        <v>70</v>
      </c>
      <c r="H43" s="52">
        <f>'From NIFA'!H36</f>
        <v>0</v>
      </c>
      <c r="I43" s="52">
        <f>'From NIFA'!I36</f>
        <v>0</v>
      </c>
      <c r="J43" s="52">
        <f>'From NIFA'!J36</f>
        <v>0</v>
      </c>
    </row>
    <row r="44" spans="1:11" x14ac:dyDescent="0.2">
      <c r="G44" s="7" t="s">
        <v>71</v>
      </c>
      <c r="H44" s="52">
        <f>H42-H43</f>
        <v>0</v>
      </c>
      <c r="I44" s="52">
        <f>I42-I43</f>
        <v>0</v>
      </c>
      <c r="J44" s="52">
        <f>J42-J43</f>
        <v>0</v>
      </c>
    </row>
    <row r="45" spans="1:11" x14ac:dyDescent="0.2">
      <c r="A45" s="24"/>
      <c r="B45" s="25"/>
      <c r="C45" s="25"/>
      <c r="D45" s="2"/>
      <c r="E45" s="2"/>
      <c r="F45" s="2"/>
      <c r="G45" s="2"/>
      <c r="H45" s="3"/>
      <c r="I45" s="3"/>
    </row>
    <row r="46" spans="1:11" ht="12.8" customHeight="1" x14ac:dyDescent="0.2">
      <c r="A46" s="2"/>
      <c r="B46" s="31"/>
      <c r="C46" s="31"/>
      <c r="D46" s="2"/>
      <c r="E46" s="2"/>
      <c r="F46" s="2"/>
      <c r="G46" s="2"/>
      <c r="H46" s="3"/>
      <c r="I46" s="3"/>
      <c r="J46" s="3"/>
    </row>
    <row r="47" spans="1:11" ht="12.8" customHeight="1" x14ac:dyDescent="0.2">
      <c r="A47" s="2"/>
      <c r="B47" s="25"/>
      <c r="C47" s="25"/>
      <c r="D47" s="2"/>
      <c r="E47" s="2"/>
      <c r="F47" s="2"/>
      <c r="G47" s="2"/>
      <c r="H47" s="3"/>
      <c r="I47" s="3"/>
      <c r="J47" s="3"/>
    </row>
    <row r="48" spans="1:11" x14ac:dyDescent="0.2">
      <c r="A48" s="2"/>
      <c r="B48" s="25"/>
      <c r="C48" s="25"/>
      <c r="D48" s="2"/>
      <c r="E48" s="2"/>
      <c r="F48" s="2"/>
      <c r="G48" s="2"/>
      <c r="H48" s="3"/>
      <c r="I48" s="3"/>
      <c r="J48" s="3"/>
    </row>
    <row r="49" spans="1:9" ht="12.8" customHeight="1" x14ac:dyDescent="0.25">
      <c r="A49" s="9"/>
      <c r="B49" s="25"/>
      <c r="C49" s="25"/>
      <c r="D49" s="26"/>
      <c r="E49" s="26"/>
      <c r="F49" s="26"/>
      <c r="G49" s="27"/>
      <c r="H49" s="27"/>
      <c r="I49" s="27"/>
    </row>
    <row r="50" spans="1:9" ht="12.8" customHeight="1" x14ac:dyDescent="0.2">
      <c r="A50" s="2"/>
      <c r="B50" s="25"/>
      <c r="C50" s="25"/>
      <c r="D50" s="26"/>
      <c r="E50" s="26"/>
      <c r="F50" s="26"/>
      <c r="G50" s="27"/>
      <c r="H50" s="27"/>
      <c r="I50" s="27"/>
    </row>
    <row r="51" spans="1:9" ht="12.8" customHeight="1" x14ac:dyDescent="0.2">
      <c r="B51" s="28"/>
      <c r="C51" s="28"/>
    </row>
    <row r="52" spans="1:9" ht="12.8" customHeight="1" x14ac:dyDescent="0.2">
      <c r="B52" s="28"/>
      <c r="C52" s="28"/>
    </row>
    <row r="55" spans="1:9" x14ac:dyDescent="0.2">
      <c r="B55" s="25"/>
      <c r="C55" s="25"/>
    </row>
  </sheetData>
  <mergeCells count="5">
    <mergeCell ref="D4:D5"/>
    <mergeCell ref="E4:E5"/>
    <mergeCell ref="G4:G5"/>
    <mergeCell ref="D15:D16"/>
    <mergeCell ref="F4:F5"/>
  </mergeCells>
  <hyperlinks>
    <hyperlink ref="D15:D16" r:id="rId1" display="Benefit Rates" xr:uid="{00000000-0004-0000-0200-000000000000}"/>
  </hyperlinks>
  <pageMargins left="0.7" right="0.7" top="0.75" bottom="0.75" header="0.3" footer="0.3"/>
  <pageSetup orientation="portrait" horizontalDpi="1200" verticalDpi="1200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E5BCBBFA2AC846B573BEA9EF22C666" ma:contentTypeVersion="9" ma:contentTypeDescription="Create a new document." ma:contentTypeScope="" ma:versionID="abf45b76316810632042ffb3ab33b240">
  <xsd:schema xmlns:xsd="http://www.w3.org/2001/XMLSchema" xmlns:xs="http://www.w3.org/2001/XMLSchema" xmlns:p="http://schemas.microsoft.com/office/2006/metadata/properties" xmlns:ns2="6d954342-8f58-4cd1-9382-282918033661" targetNamespace="http://schemas.microsoft.com/office/2006/metadata/properties" ma:root="true" ma:fieldsID="b01458700dc0bc04218b367c5b1132ec" ns2:_="">
    <xsd:import namespace="6d954342-8f58-4cd1-9382-2829180336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954342-8f58-4cd1-9382-2829180336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A0A3E5-A79A-4A72-A23E-2BCF6A7256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2D4B0C-01EE-40E5-9E76-FFD3A0DD0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954342-8f58-4cd1-9382-2829180336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82D6BA-3C37-418A-A0B0-EA978E4B2EC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d954342-8f58-4cd1-9382-282918033661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Budget</vt:lpstr>
      <vt:lpstr>From NIFA</vt:lpstr>
      <vt:lpstr>Cost Share</vt:lpstr>
    </vt:vector>
  </TitlesOfParts>
  <Manager/>
  <Company>UW CFR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Rick Gustafson</dc:creator>
  <cp:keywords/>
  <dc:description/>
  <cp:lastModifiedBy>Jack Lockhart</cp:lastModifiedBy>
  <cp:revision/>
  <dcterms:created xsi:type="dcterms:W3CDTF">2002-11-21T20:12:04Z</dcterms:created>
  <dcterms:modified xsi:type="dcterms:W3CDTF">2026-04-28T16:37:01Z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0x0101005BE5BCBBFA2AC846B573BEA9EF22C666</vt:lpwstr>
  </property>
</Properties>
</file>