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ata.sefs.uw.edu\data\Groups\Dept\Grants\Administration\Templates\Budget Breakdown Templates\"/>
    </mc:Choice>
  </mc:AlternateContent>
  <xr:revisionPtr revIDLastSave="0" documentId="8_{DB284D73-DDF7-4577-BA06-96AE466C11F0}" xr6:coauthVersionLast="47" xr6:coauthVersionMax="47" xr10:uidLastSave="{00000000-0000-0000-0000-000000000000}"/>
  <bookViews>
    <workbookView xWindow="25017" yWindow="-118" windowWidth="25370" windowHeight="13667" xr2:uid="{00000000-000D-0000-FFFF-FFFF00000000}"/>
  </bookViews>
  <sheets>
    <sheet name="TDC" sheetId="1" r:id="rId1"/>
  </sheets>
  <definedNames>
    <definedName name="IDC_Rates">#REF!</definedName>
    <definedName name="IDC_Rates_TDC">#REF!</definedName>
    <definedName name="IDC_Rates2">#REF!</definedName>
    <definedName name="_xlnm.Print_Area" localSheetId="0">TDC!$A$3:$O$119</definedName>
    <definedName name="USFS__CR___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1" l="1"/>
  <c r="N39" i="1"/>
  <c r="N38" i="1"/>
  <c r="N37" i="1"/>
  <c r="N36" i="1"/>
  <c r="N35" i="1"/>
  <c r="N53" i="1" s="1"/>
  <c r="N34" i="1"/>
  <c r="N33" i="1"/>
  <c r="N29" i="1"/>
  <c r="N28" i="1"/>
  <c r="N27" i="1"/>
  <c r="N26" i="1"/>
  <c r="N25" i="1"/>
  <c r="M40" i="1"/>
  <c r="M39" i="1"/>
  <c r="M38" i="1"/>
  <c r="M37" i="1"/>
  <c r="M36" i="1"/>
  <c r="M35" i="1"/>
  <c r="M34" i="1"/>
  <c r="M33" i="1"/>
  <c r="M28" i="1"/>
  <c r="M27" i="1"/>
  <c r="M26" i="1"/>
  <c r="M25" i="1"/>
  <c r="L40" i="1"/>
  <c r="L39" i="1"/>
  <c r="L38" i="1"/>
  <c r="L37" i="1"/>
  <c r="L36" i="1"/>
  <c r="L35" i="1"/>
  <c r="L34" i="1"/>
  <c r="L33" i="1"/>
  <c r="L28" i="1"/>
  <c r="L27" i="1"/>
  <c r="L26" i="1"/>
  <c r="L25" i="1"/>
  <c r="K40" i="1"/>
  <c r="K39" i="1"/>
  <c r="K38" i="1"/>
  <c r="K37" i="1"/>
  <c r="K36" i="1"/>
  <c r="K35" i="1"/>
  <c r="K34" i="1"/>
  <c r="K33" i="1"/>
  <c r="K53" i="1" s="1"/>
  <c r="K27" i="1"/>
  <c r="K28" i="1"/>
  <c r="K26" i="1"/>
  <c r="K25" i="1"/>
  <c r="J28" i="1"/>
  <c r="J27" i="1"/>
  <c r="J52" i="1" s="1"/>
  <c r="J26" i="1"/>
  <c r="J25" i="1"/>
  <c r="O55" i="1"/>
  <c r="N55" i="1"/>
  <c r="M55" i="1"/>
  <c r="L55" i="1"/>
  <c r="K55" i="1"/>
  <c r="J55" i="1"/>
  <c r="N54" i="1"/>
  <c r="M54" i="1"/>
  <c r="J54" i="1"/>
  <c r="M52" i="1"/>
  <c r="K52" i="1"/>
  <c r="O51" i="1"/>
  <c r="N51" i="1"/>
  <c r="M51" i="1"/>
  <c r="L51" i="1"/>
  <c r="K51" i="1"/>
  <c r="J51" i="1"/>
  <c r="O50" i="1"/>
  <c r="N50" i="1"/>
  <c r="M50" i="1"/>
  <c r="L50" i="1"/>
  <c r="K50" i="1"/>
  <c r="J50" i="1"/>
  <c r="O49" i="1"/>
  <c r="N49" i="1"/>
  <c r="M49" i="1"/>
  <c r="L49" i="1"/>
  <c r="K49" i="1"/>
  <c r="J49" i="1"/>
  <c r="N44" i="1"/>
  <c r="M44" i="1"/>
  <c r="L44" i="1"/>
  <c r="K44" i="1"/>
  <c r="J44" i="1"/>
  <c r="N43" i="1"/>
  <c r="M43" i="1"/>
  <c r="L43" i="1"/>
  <c r="K43" i="1"/>
  <c r="J43" i="1"/>
  <c r="N42" i="1"/>
  <c r="M42" i="1"/>
  <c r="L42" i="1"/>
  <c r="K42" i="1"/>
  <c r="J42" i="1"/>
  <c r="N41" i="1"/>
  <c r="M41" i="1"/>
  <c r="L41" i="1"/>
  <c r="K41" i="1"/>
  <c r="J41" i="1"/>
  <c r="J40" i="1"/>
  <c r="J39" i="1"/>
  <c r="J38" i="1"/>
  <c r="J37" i="1"/>
  <c r="J36" i="1"/>
  <c r="J35" i="1"/>
  <c r="J34" i="1"/>
  <c r="J33" i="1"/>
  <c r="J53" i="1" s="1"/>
  <c r="N32" i="1"/>
  <c r="M32" i="1"/>
  <c r="L32" i="1"/>
  <c r="K32" i="1"/>
  <c r="J32" i="1"/>
  <c r="N31" i="1"/>
  <c r="M31" i="1"/>
  <c r="L31" i="1"/>
  <c r="K31" i="1"/>
  <c r="J31" i="1"/>
  <c r="N30" i="1"/>
  <c r="M30" i="1"/>
  <c r="L30" i="1"/>
  <c r="K30" i="1"/>
  <c r="J30" i="1"/>
  <c r="O30" i="1" s="1"/>
  <c r="M29" i="1"/>
  <c r="L29" i="1"/>
  <c r="K29" i="1"/>
  <c r="J29" i="1"/>
  <c r="O29" i="1" s="1"/>
  <c r="O28" i="1"/>
  <c r="N24" i="1"/>
  <c r="M24" i="1"/>
  <c r="L24" i="1"/>
  <c r="K24" i="1"/>
  <c r="J24" i="1"/>
  <c r="O24" i="1" s="1"/>
  <c r="N23" i="1"/>
  <c r="M23" i="1"/>
  <c r="L23" i="1"/>
  <c r="K23" i="1"/>
  <c r="J23" i="1"/>
  <c r="N22" i="1"/>
  <c r="M22" i="1"/>
  <c r="L22" i="1"/>
  <c r="K22" i="1"/>
  <c r="J22" i="1"/>
  <c r="O22" i="1" s="1"/>
  <c r="N21" i="1"/>
  <c r="M21" i="1"/>
  <c r="L21" i="1"/>
  <c r="K21" i="1"/>
  <c r="J21" i="1"/>
  <c r="O21" i="1" s="1"/>
  <c r="N20" i="1"/>
  <c r="M20" i="1"/>
  <c r="L20" i="1"/>
  <c r="K20" i="1"/>
  <c r="J20" i="1"/>
  <c r="N19" i="1"/>
  <c r="M19" i="1"/>
  <c r="L19" i="1"/>
  <c r="K19" i="1"/>
  <c r="J19" i="1"/>
  <c r="N18" i="1"/>
  <c r="M18" i="1"/>
  <c r="L18" i="1"/>
  <c r="K18" i="1"/>
  <c r="J18" i="1"/>
  <c r="N17" i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O15" i="1" s="1"/>
  <c r="N14" i="1"/>
  <c r="M14" i="1"/>
  <c r="L14" i="1"/>
  <c r="K14" i="1"/>
  <c r="J14" i="1"/>
  <c r="O14" i="1" s="1"/>
  <c r="N13" i="1"/>
  <c r="M13" i="1"/>
  <c r="L13" i="1"/>
  <c r="K13" i="1"/>
  <c r="J13" i="1"/>
  <c r="O13" i="1" s="1"/>
  <c r="N12" i="1"/>
  <c r="M12" i="1"/>
  <c r="L12" i="1"/>
  <c r="K12" i="1"/>
  <c r="J12" i="1"/>
  <c r="O61" i="1"/>
  <c r="O63" i="1"/>
  <c r="O65" i="1"/>
  <c r="O67" i="1"/>
  <c r="O69" i="1"/>
  <c r="O71" i="1"/>
  <c r="J75" i="1"/>
  <c r="K75" i="1"/>
  <c r="L75" i="1"/>
  <c r="M75" i="1"/>
  <c r="N75" i="1"/>
  <c r="J76" i="1"/>
  <c r="K76" i="1"/>
  <c r="L76" i="1"/>
  <c r="M76" i="1"/>
  <c r="N76" i="1"/>
  <c r="O35" i="1" l="1"/>
  <c r="N52" i="1"/>
  <c r="O26" i="1"/>
  <c r="M53" i="1"/>
  <c r="O36" i="1"/>
  <c r="L54" i="1"/>
  <c r="L53" i="1"/>
  <c r="L52" i="1"/>
  <c r="K54" i="1"/>
  <c r="O40" i="1"/>
  <c r="O25" i="1"/>
  <c r="O38" i="1"/>
  <c r="O19" i="1"/>
  <c r="O20" i="1"/>
  <c r="O32" i="1"/>
  <c r="O41" i="1"/>
  <c r="N45" i="1"/>
  <c r="O76" i="1"/>
  <c r="N77" i="1"/>
  <c r="M77" i="1"/>
  <c r="O31" i="1"/>
  <c r="O27" i="1"/>
  <c r="O42" i="1"/>
  <c r="O16" i="1"/>
  <c r="O37" i="1"/>
  <c r="O43" i="1"/>
  <c r="O12" i="1"/>
  <c r="O18" i="1"/>
  <c r="O44" i="1"/>
  <c r="J45" i="1"/>
  <c r="O23" i="1"/>
  <c r="K45" i="1"/>
  <c r="O34" i="1"/>
  <c r="M45" i="1"/>
  <c r="L77" i="1"/>
  <c r="K77" i="1"/>
  <c r="O75" i="1"/>
  <c r="O77" i="1" s="1"/>
  <c r="O17" i="1"/>
  <c r="O33" i="1"/>
  <c r="O39" i="1"/>
  <c r="L45" i="1"/>
  <c r="J77" i="1"/>
  <c r="O54" i="1" l="1"/>
  <c r="O53" i="1"/>
  <c r="O52" i="1"/>
  <c r="L56" i="1"/>
  <c r="L58" i="1" s="1"/>
  <c r="L79" i="1" s="1"/>
  <c r="L81" i="1" s="1"/>
  <c r="L84" i="1" s="1"/>
  <c r="K56" i="1"/>
  <c r="K58" i="1" s="1"/>
  <c r="K79" i="1" s="1"/>
  <c r="K81" i="1" s="1"/>
  <c r="K84" i="1" s="1"/>
  <c r="M56" i="1"/>
  <c r="M58" i="1" s="1"/>
  <c r="M79" i="1" s="1"/>
  <c r="M81" i="1" s="1"/>
  <c r="M84" i="1" s="1"/>
  <c r="N56" i="1"/>
  <c r="N58" i="1" s="1"/>
  <c r="N79" i="1" s="1"/>
  <c r="N81" i="1" s="1"/>
  <c r="N84" i="1" s="1"/>
  <c r="J56" i="1"/>
  <c r="O45" i="1"/>
  <c r="J58" i="1" l="1"/>
  <c r="J79" i="1" s="1"/>
  <c r="O56" i="1"/>
  <c r="O58" i="1" s="1"/>
  <c r="O79" i="1" s="1"/>
  <c r="J81" i="1" l="1"/>
  <c r="O81" i="1" s="1"/>
  <c r="J84" i="1" l="1"/>
  <c r="O84" i="1" s="1"/>
  <c r="O8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Marlyn Del Cid</author>
  </authors>
  <commentList>
    <comment ref="B17" authorId="0" shapeId="0" xr:uid="{D877F216-880A-4DE5-8C64-6ABFB64DCE5B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L&amp;I Salary Threshold Effective January 1, 2024
Weekly $1,302.40
Monthly $5,644
Annual $67,728
See provisions below.</t>
        </r>
      </text>
    </comment>
    <comment ref="B33" authorId="0" shapeId="0" xr:uid="{636999C7-21F8-4B34-8901-E6BCBF2190A0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4" authorId="0" shapeId="0" xr:uid="{2CF644DF-01D7-415F-9E8E-A19A7140E43B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5" authorId="0" shapeId="0" xr:uid="{A2F44B5B-E665-4AAA-BD51-BF3ED6C526E8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6" authorId="0" shapeId="0" xr:uid="{EF966589-6E35-442C-AE73-5569335094AD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B37" authorId="0" shapeId="0" xr:uid="{52124DB0-7F56-42EE-A294-F7C8F2779C29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38" authorId="0" shapeId="0" xr:uid="{6DA8F72D-7D42-4C7E-B80B-9CDA8CFB8036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39" authorId="0" shapeId="0" xr:uid="{02DBD4D7-6BF4-4922-B098-EEB5FDFB531B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0" authorId="0" shapeId="0" xr:uid="{57E06F7F-555E-4726-BBBF-17EA2FA59EC7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1" authorId="0" shapeId="0" xr:uid="{1558413B-16D1-4FDA-B896-67E53DEBC7F7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2025-2026 Hourly wage paid for Academic Student Employees (ASEs) hourly job titles hired in SEFS. 
The four hourly ASE titles are:
•$30.03/hr – Graduate Reader/Grader, Lab Support, Field Trip Support 
•$27.87/hr – Undergraduate Reader/Grader, Lab Support, Field Trip Support 
•$27.87/hr – Undergraduate Teaching Assistant
•$25.54/hr – Undergraduate Research Assistant</t>
        </r>
      </text>
    </comment>
    <comment ref="B76" authorId="0" shapeId="0" xr:uid="{2EAC2D27-F4A2-4A20-A8D7-A82FE865F1C4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$1803.25 - 2 credits or fewer
$6094 - 7+ credits
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1"/>
            <color indexed="81"/>
            <rFont val="Tahoma"/>
            <family val="2"/>
          </rPr>
          <t>To more accurately budget for summer tuition, please confirm with the SEFS RGC team the number of credits the Grad RA anticipates taking. Rates will vary for 3-6 credits.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3" authorId="0" shapeId="0" xr:uid="{32EC518D-8A91-4A83-AE8A-5667640D25B3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B109" authorId="0" shapeId="0" xr:uid="{663E4322-5685-4172-893B-374203762DA6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E117" authorId="0" shapeId="0" xr:uid="{0C6405EE-04DB-4CF5-B724-A23063658FB4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https://hr.uw.edu/labor/academic-and-student-unions/uaw-postdocs/uaw-postdoc-contract</t>
        </r>
      </text>
    </comment>
  </commentList>
</comments>
</file>

<file path=xl/sharedStrings.xml><?xml version="1.0" encoding="utf-8"?>
<sst xmlns="http://schemas.openxmlformats.org/spreadsheetml/2006/main" count="128" uniqueCount="103">
  <si>
    <t>Total Salary</t>
  </si>
  <si>
    <t>Total Benefits</t>
  </si>
  <si>
    <t>Total</t>
  </si>
  <si>
    <t>YR 2</t>
  </si>
  <si>
    <t>YR 3</t>
  </si>
  <si>
    <t>YR 4</t>
  </si>
  <si>
    <t>YR 5</t>
  </si>
  <si>
    <t>Notes:</t>
  </si>
  <si>
    <t>Indirect cost rates in effect at the beginning of the budget period should be used for the entire annual budget period.</t>
  </si>
  <si>
    <t>SALARIES:</t>
  </si>
  <si>
    <t>SUPPLIES &amp; MATERIALS:</t>
  </si>
  <si>
    <t>TRAVEL:</t>
  </si>
  <si>
    <t>EQUIPMENT (OVER $5,000):</t>
  </si>
  <si>
    <t>SUBCONTRACTS:</t>
  </si>
  <si>
    <t>GRAD. OPERATING FEES:</t>
  </si>
  <si>
    <t>TOTAL DIRECT COSTS:</t>
  </si>
  <si>
    <t>TOTAL BUDGET:</t>
  </si>
  <si>
    <t>YR 1</t>
  </si>
  <si>
    <t>Quarterly Rate</t>
  </si>
  <si>
    <t>PROJECT PERIOD:</t>
  </si>
  <si>
    <t>PI NAME:</t>
  </si>
  <si>
    <t>FTE (%)</t>
  </si>
  <si>
    <r>
      <rPr>
        <u/>
        <sz val="10"/>
        <rFont val="Arial"/>
        <family val="2"/>
      </rPr>
      <t>Monthly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Salary</t>
    </r>
  </si>
  <si>
    <t>Total Graduate Operating Fees</t>
  </si>
  <si>
    <t>Classified Staff (i.e. Research Aide/Lab Tech)</t>
  </si>
  <si>
    <t>Professional Staff (i.e. Research Scientist/Engineer)</t>
  </si>
  <si>
    <t>Principal Investigator</t>
  </si>
  <si>
    <t>Co-Principal Investigator</t>
  </si>
  <si>
    <t>Other: Explain Here</t>
  </si>
  <si>
    <t xml:space="preserve"> CONTRACTUAL SERVICES:</t>
  </si>
  <si>
    <t>INDIRECT COSTS:</t>
  </si>
  <si>
    <t>CONSULTANTS:</t>
  </si>
  <si>
    <t>RETIREMENT &amp; BENEFITS:</t>
  </si>
  <si>
    <t>Total Personnel Costs (Salary + Benefits)</t>
  </si>
  <si>
    <t>Maximum Amount</t>
  </si>
  <si>
    <t>Difference</t>
  </si>
  <si>
    <t xml:space="preserve">Faculty </t>
  </si>
  <si>
    <t xml:space="preserve">Classified Staff </t>
  </si>
  <si>
    <t xml:space="preserve">Professional Staff </t>
  </si>
  <si>
    <t xml:space="preserve">Graduate Student RAs </t>
  </si>
  <si>
    <t>Okay to delete extra columns for projects of fewer than five years, please do so carefully to retain formulas</t>
  </si>
  <si>
    <t>SHORT TITLE:</t>
  </si>
  <si>
    <t>IDC Rate</t>
  </si>
  <si>
    <t>Cooperative Ecosystem Studies Units (CESU) Network</t>
  </si>
  <si>
    <t>SPONSOR:</t>
  </si>
  <si>
    <t># Months Year 1</t>
  </si>
  <si>
    <t># Months Year 2</t>
  </si>
  <si>
    <t># Months Year 3</t>
  </si>
  <si>
    <t># Months Year 4</t>
  </si>
  <si>
    <t># Months Year 5</t>
  </si>
  <si>
    <t>Hourly Employees</t>
  </si>
  <si>
    <t># of Qtrs Year 1</t>
  </si>
  <si>
    <t># of Qtrs Year 2</t>
  </si>
  <si>
    <t># of Qtrs Year 3</t>
  </si>
  <si>
    <t># of Qtrs Year 4</t>
  </si>
  <si>
    <t># of Qtrs Year 5</t>
  </si>
  <si>
    <r>
      <t xml:space="preserve">Post-Doctoral Researcher </t>
    </r>
    <r>
      <rPr>
        <i/>
        <sz val="8"/>
        <rFont val="Arial"/>
        <family val="2"/>
      </rPr>
      <t>(No longer faculty; new benefit rate pending)</t>
    </r>
  </si>
  <si>
    <t>Hourly GRSA</t>
  </si>
  <si>
    <t>SEFS RGC has selected the Intermediate rate for the budget template. If you know the student is Premaster or Candidate you can substitute the correct rates:</t>
  </si>
  <si>
    <t>Benefit Rates</t>
  </si>
  <si>
    <t>The Total Direct Cost budget template is for sponsorss that allow indirect cost charged on all expenditures.</t>
  </si>
  <si>
    <t>Explain IDC rate HERE e.g. IDC limit set by Sponsor</t>
  </si>
  <si>
    <t>Hourly Undergraduate ASE, Engaged in Research</t>
  </si>
  <si>
    <t>Postdoctoral Researcher</t>
  </si>
  <si>
    <t xml:space="preserve">Starting Jan 1, 2024 Postdoctoral Scholars do not have to make the WA minimum wage. </t>
  </si>
  <si>
    <t>Instead, they will become overtime eligible if their salary falls below the state minimum.</t>
  </si>
  <si>
    <t>Postdoctoral Scholar Paid Directs (PDRs). Postdoctoral Scholars paid directly are funded by a non-UW entity/funding source. PDRs must</t>
  </si>
  <si>
    <t>receive a minimum of $68,460 from their funding source, unless funded at a higher rate by their non-UW entity/funding sources.</t>
  </si>
  <si>
    <t>Year</t>
  </si>
  <si>
    <t>Weekly minimum</t>
  </si>
  <si>
    <t>Annual minimum</t>
  </si>
  <si>
    <t>CY2024</t>
  </si>
  <si>
    <t>per contract</t>
  </si>
  <si>
    <t>CY2025</t>
  </si>
  <si>
    <t>estimated WA minimum</t>
  </si>
  <si>
    <t>Modified Total Direct Cost budget template for NSF, NASA, and other sponsors following federally negotiated indirect cost rate guidelines.</t>
  </si>
  <si>
    <t>Assumed salary growth rate of 5% per year for Undergraduate Hourly</t>
  </si>
  <si>
    <t>$30.03/hr – Graduate Reader/Grader, Lab Support, Field Trip Support</t>
  </si>
  <si>
    <t>Assumed salary growth rate of 3% per year for faculty and post docs</t>
  </si>
  <si>
    <t>Assumed tuition increase of 4% per year</t>
  </si>
  <si>
    <t xml:space="preserve">Professional Staff  </t>
  </si>
  <si>
    <t>$27.87/hr – Undergraduate Reader/Grader, Lab Support, Field Trip Support</t>
  </si>
  <si>
    <t>$27.87/hr – Undergraduate Teaching Assistant</t>
  </si>
  <si>
    <t>$25.54/hr – Undergraduate Research Assistant</t>
  </si>
  <si>
    <t>Fall 2025 - Spring 2026 Tuition: $6494/Quarter (7+ credits)</t>
  </si>
  <si>
    <t>Summer 2026 Tuition (2 credits or fewer)</t>
  </si>
  <si>
    <t>Premaster (MS student): $3,611</t>
  </si>
  <si>
    <t>Intermediate (Post-MS): $3,793</t>
  </si>
  <si>
    <t>Candidate (PhD Candidate): $3,983</t>
  </si>
  <si>
    <t>UW fiscal year runs 7/1/2026-6/30/2027. This budget assumes the project begins in FY27.</t>
  </si>
  <si>
    <t>Effective 07/01/2026</t>
  </si>
  <si>
    <t>Hourly GRSA (Summer: $51.73/Hr, Avg Work Hours/Mo. = 173.3)</t>
  </si>
  <si>
    <t>Grad RA (FY27 RAI Rate Presumed: $3,135)</t>
  </si>
  <si>
    <t>Assumed salary growth rate of 3% per year for professional staff</t>
  </si>
  <si>
    <t>Assumed salary growth rate of 10% per year for grad students, including GRSA Hourly in Year 1 and  5% after</t>
  </si>
  <si>
    <t>Premaster (MS student): $49.23</t>
  </si>
  <si>
    <t>Intermediate (Post-MS): $51.73</t>
  </si>
  <si>
    <t>Candidate (PhD Candidate): $54.30</t>
  </si>
  <si>
    <t>2025-2026 Hourly wage paid for Academic Student Employees (ASEs) hourly job titles hired in SEFS. The four hourly ASE titles are:</t>
  </si>
  <si>
    <t xml:space="preserve">Effective Jan, 1, 2024 the minimum salary for Postdoctoral scholars is $68,460 except as defined below. </t>
  </si>
  <si>
    <t>Effective Jan 1, 2025 the minimum salary for post doctoral scholars is $78,250 except as defined below.</t>
  </si>
  <si>
    <t>If sponsor year below, please specify sponsor fiscal year start date.</t>
  </si>
  <si>
    <t>Specify calendar Year (c) vs UW Fiscal Year (U) vs Sponsor Fiscal Year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</si>
</sst>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i/>
      <sz val="8"/>
      <name val="Arial"/>
      <family val="2"/>
    </font>
    <font>
      <b/>
      <i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6" fontId="2" fillId="0" borderId="0" xfId="0" applyNumberFormat="1" applyFont="1" applyAlignment="1">
      <alignment horizontal="left"/>
    </xf>
    <xf numFmtId="0" fontId="1" fillId="0" borderId="0" xfId="0" applyFont="1"/>
    <xf numFmtId="0" fontId="4" fillId="0" borderId="0" xfId="0" applyFont="1"/>
    <xf numFmtId="164" fontId="2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164" fontId="2" fillId="3" borderId="5" xfId="0" applyNumberFormat="1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Alignment="1">
      <alignment wrapText="1"/>
    </xf>
    <xf numFmtId="10" fontId="2" fillId="3" borderId="5" xfId="1" applyNumberFormat="1" applyFont="1" applyFill="1" applyBorder="1"/>
    <xf numFmtId="9" fontId="2" fillId="3" borderId="5" xfId="0" applyNumberFormat="1" applyFont="1" applyFill="1" applyBorder="1"/>
    <xf numFmtId="0" fontId="9" fillId="0" borderId="0" xfId="0" applyFont="1" applyAlignment="1">
      <alignment horizontal="left"/>
    </xf>
    <xf numFmtId="10" fontId="2" fillId="0" borderId="0" xfId="0" applyNumberFormat="1" applyFont="1" applyAlignment="1">
      <alignment horizontal="left"/>
    </xf>
    <xf numFmtId="165" fontId="2" fillId="3" borderId="5" xfId="0" applyNumberFormat="1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164" fontId="2" fillId="3" borderId="6" xfId="0" applyNumberFormat="1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10" fontId="2" fillId="3" borderId="6" xfId="0" applyNumberFormat="1" applyFont="1" applyFill="1" applyBorder="1" applyAlignment="1">
      <alignment horizontal="left"/>
    </xf>
    <xf numFmtId="10" fontId="2" fillId="0" borderId="0" xfId="1" applyNumberFormat="1" applyFont="1" applyFill="1" applyBorder="1"/>
    <xf numFmtId="164" fontId="2" fillId="3" borderId="5" xfId="1" applyNumberFormat="1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7" xfId="0" applyFont="1" applyBorder="1" applyAlignment="1">
      <alignment horizontal="left"/>
    </xf>
    <xf numFmtId="0" fontId="10" fillId="0" borderId="0" xfId="2" applyFill="1"/>
    <xf numFmtId="0" fontId="1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5" borderId="0" xfId="0" applyFont="1" applyFill="1"/>
    <xf numFmtId="0" fontId="0" fillId="5" borderId="0" xfId="0" applyFill="1"/>
    <xf numFmtId="0" fontId="2" fillId="5" borderId="0" xfId="0" applyFont="1" applyFill="1" applyAlignment="1">
      <alignment wrapText="1"/>
    </xf>
    <xf numFmtId="0" fontId="17" fillId="0" borderId="0" xfId="0" applyFont="1" applyAlignment="1">
      <alignment vertical="center"/>
    </xf>
    <xf numFmtId="6" fontId="17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6" borderId="8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vertical="center" wrapText="1"/>
    </xf>
    <xf numFmtId="0" fontId="18" fillId="6" borderId="10" xfId="0" applyFont="1" applyFill="1" applyBorder="1" applyAlignment="1">
      <alignment vertical="center" wrapText="1"/>
    </xf>
    <xf numFmtId="0" fontId="17" fillId="0" borderId="11" xfId="0" applyFont="1" applyBorder="1" applyAlignment="1">
      <alignment vertical="center"/>
    </xf>
    <xf numFmtId="6" fontId="17" fillId="0" borderId="12" xfId="0" applyNumberFormat="1" applyFont="1" applyBorder="1" applyAlignment="1">
      <alignment vertical="center"/>
    </xf>
    <xf numFmtId="6" fontId="17" fillId="0" borderId="13" xfId="0" applyNumberFormat="1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6" fontId="17" fillId="0" borderId="15" xfId="0" applyNumberFormat="1" applyFont="1" applyBorder="1" applyAlignment="1">
      <alignment vertical="center"/>
    </xf>
    <xf numFmtId="6" fontId="17" fillId="0" borderId="16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2" fillId="7" borderId="0" xfId="0" applyFont="1" applyFill="1"/>
    <xf numFmtId="0" fontId="3" fillId="7" borderId="0" xfId="0" applyFont="1" applyFill="1"/>
    <xf numFmtId="0" fontId="2" fillId="7" borderId="0" xfId="0" applyFont="1" applyFill="1" applyAlignment="1">
      <alignment horizontal="left"/>
    </xf>
    <xf numFmtId="0" fontId="0" fillId="7" borderId="0" xfId="0" applyFill="1"/>
    <xf numFmtId="0" fontId="0" fillId="7" borderId="0" xfId="0" applyFill="1" applyAlignment="1">
      <alignment horizontal="left"/>
    </xf>
    <xf numFmtId="0" fontId="10" fillId="0" borderId="0" xfId="2" applyFill="1" applyBorder="1" applyAlignment="1">
      <alignment horizontal="left" wrapText="1"/>
    </xf>
    <xf numFmtId="0" fontId="10" fillId="0" borderId="17" xfId="2" applyFill="1" applyBorder="1" applyAlignment="1">
      <alignment horizontal="left" wrapText="1"/>
    </xf>
    <xf numFmtId="0" fontId="0" fillId="5" borderId="0" xfId="0" applyFill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0" fillId="0" borderId="0" xfId="2" applyFill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17" xfId="0" applyFont="1" applyBorder="1" applyAlignment="1">
      <alignment horizontal="left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5F6FF"/>
      <color rgb="FF0000FF"/>
      <color rgb="FFB9E4FF"/>
      <color rgb="FFCCECFF"/>
      <color rgb="FFFFFF99"/>
      <color rgb="FF0066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rad.uw.edu/graduate-student-funding/funding-information-for-departments/administering-assistantships/ta-ra-salaries/" TargetMode="External"/><Relationship Id="rId2" Type="http://schemas.openxmlformats.org/officeDocument/2006/relationships/hyperlink" Target="https://finance.uw.edu/fr/fringe-benefit-load-rate" TargetMode="External"/><Relationship Id="rId1" Type="http://schemas.openxmlformats.org/officeDocument/2006/relationships/hyperlink" Target="https://environment.uw.edu/intranet/research/research-policies/gssa-salaries-graduate-operating-fees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49"/>
  <sheetViews>
    <sheetView tabSelected="1" topLeftCell="A29" zoomScaleNormal="100" workbookViewId="0">
      <selection activeCell="C56" sqref="C56"/>
    </sheetView>
  </sheetViews>
  <sheetFormatPr defaultRowHeight="12.45" outlineLevelRow="1" x14ac:dyDescent="0.2"/>
  <cols>
    <col min="1" max="1" width="26.375" customWidth="1"/>
    <col min="2" max="2" width="55.75" customWidth="1"/>
    <col min="3" max="8" width="9.125" customWidth="1"/>
    <col min="9" max="9" width="8.375" bestFit="1" customWidth="1"/>
    <col min="10" max="14" width="10.125" style="1" customWidth="1"/>
    <col min="15" max="15" width="10.375" style="1" customWidth="1"/>
    <col min="18" max="18" width="9.125" hidden="1" customWidth="1"/>
  </cols>
  <sheetData>
    <row r="2" spans="1:18" outlineLevel="1" x14ac:dyDescent="0.2">
      <c r="B2" s="45" t="s">
        <v>60</v>
      </c>
    </row>
    <row r="3" spans="1:18" x14ac:dyDescent="0.2"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</row>
    <row r="4" spans="1:18" ht="13.1" x14ac:dyDescent="0.25">
      <c r="A4" s="8" t="s">
        <v>20</v>
      </c>
      <c r="B4" s="24"/>
      <c r="C4" s="17"/>
      <c r="K4" s="3"/>
      <c r="L4" s="3"/>
      <c r="M4" s="3"/>
      <c r="N4" s="3"/>
      <c r="O4" s="3"/>
    </row>
    <row r="5" spans="1:18" ht="13.1" x14ac:dyDescent="0.25">
      <c r="A5" s="8" t="s">
        <v>41</v>
      </c>
      <c r="B5" s="24"/>
      <c r="C5" s="17"/>
      <c r="K5" s="3"/>
      <c r="L5" s="3"/>
      <c r="M5" s="3"/>
      <c r="N5" s="3"/>
      <c r="O5" s="3"/>
    </row>
    <row r="6" spans="1:18" ht="13.1" x14ac:dyDescent="0.25">
      <c r="A6" s="8" t="s">
        <v>44</v>
      </c>
      <c r="B6" s="24"/>
      <c r="C6" s="2"/>
      <c r="D6" s="69" t="s">
        <v>102</v>
      </c>
      <c r="E6" s="70"/>
      <c r="F6" s="70"/>
      <c r="G6" s="70"/>
      <c r="H6" s="70"/>
      <c r="I6" s="70"/>
      <c r="J6" s="71"/>
      <c r="K6" s="3"/>
      <c r="L6" s="3"/>
      <c r="M6" s="3"/>
      <c r="N6" s="3"/>
      <c r="O6" s="3"/>
    </row>
    <row r="7" spans="1:18" ht="15.05" x14ac:dyDescent="0.25">
      <c r="A7" s="8" t="s">
        <v>19</v>
      </c>
      <c r="B7" s="24"/>
      <c r="C7" s="2"/>
      <c r="D7" s="67" t="s">
        <v>101</v>
      </c>
      <c r="E7" s="67"/>
      <c r="F7" s="67"/>
      <c r="G7" s="67"/>
      <c r="H7" s="67"/>
      <c r="I7" s="68"/>
      <c r="J7" s="69"/>
    </row>
    <row r="8" spans="1:18" x14ac:dyDescent="0.2">
      <c r="A8" s="2"/>
      <c r="B8" s="14"/>
      <c r="C8" s="14"/>
      <c r="D8" s="14"/>
      <c r="E8" s="14"/>
      <c r="F8" s="14"/>
      <c r="G8" s="14"/>
      <c r="H8" s="14"/>
    </row>
    <row r="9" spans="1:18" ht="12.8" customHeight="1" x14ac:dyDescent="0.2">
      <c r="A9" s="2"/>
      <c r="B9" s="2"/>
      <c r="C9" s="75" t="s">
        <v>22</v>
      </c>
      <c r="D9" s="78" t="s">
        <v>45</v>
      </c>
      <c r="E9" s="78" t="s">
        <v>46</v>
      </c>
      <c r="F9" s="78" t="s">
        <v>47</v>
      </c>
      <c r="G9" s="78" t="s">
        <v>48</v>
      </c>
      <c r="H9" s="78" t="s">
        <v>49</v>
      </c>
      <c r="I9" s="77" t="s">
        <v>21</v>
      </c>
      <c r="J9" s="3"/>
      <c r="K9" s="3"/>
      <c r="O9" s="3"/>
    </row>
    <row r="10" spans="1:18" ht="13.1" x14ac:dyDescent="0.25">
      <c r="A10" s="2"/>
      <c r="B10" s="14"/>
      <c r="C10" s="75"/>
      <c r="D10" s="78"/>
      <c r="E10" s="78"/>
      <c r="F10" s="78"/>
      <c r="G10" s="78"/>
      <c r="H10" s="78"/>
      <c r="I10" s="77"/>
      <c r="J10" s="4" t="s">
        <v>17</v>
      </c>
      <c r="K10" s="4" t="s">
        <v>3</v>
      </c>
      <c r="L10" s="4" t="s">
        <v>4</v>
      </c>
      <c r="M10" s="4" t="s">
        <v>5</v>
      </c>
      <c r="N10" s="4" t="s">
        <v>6</v>
      </c>
      <c r="O10" s="4" t="s">
        <v>2</v>
      </c>
    </row>
    <row r="11" spans="1:18" ht="13.1" x14ac:dyDescent="0.25">
      <c r="A11" s="2"/>
      <c r="C11" s="63"/>
      <c r="D11" s="66"/>
      <c r="E11" s="66"/>
      <c r="F11" s="66"/>
      <c r="G11" s="66"/>
      <c r="H11" s="66"/>
      <c r="I11" s="64"/>
      <c r="J11" s="4"/>
      <c r="K11" s="4"/>
      <c r="L11" s="4"/>
      <c r="M11" s="4"/>
      <c r="N11" s="4"/>
      <c r="O11" s="4"/>
    </row>
    <row r="12" spans="1:18" ht="13.1" x14ac:dyDescent="0.25">
      <c r="A12" s="8" t="s">
        <v>9</v>
      </c>
      <c r="B12" s="3" t="s">
        <v>26</v>
      </c>
      <c r="C12" s="37"/>
      <c r="D12" s="38"/>
      <c r="E12" s="38"/>
      <c r="F12" s="38"/>
      <c r="G12" s="38"/>
      <c r="H12" s="38"/>
      <c r="I12" s="39"/>
      <c r="J12" s="19">
        <f>C12*D12*I12*1.03</f>
        <v>0</v>
      </c>
      <c r="K12" s="19">
        <f>C12*E12*I12*1.03^2</f>
        <v>0</v>
      </c>
      <c r="L12" s="19">
        <f>C12*F12*I12*1.03^3</f>
        <v>0</v>
      </c>
      <c r="M12" s="19">
        <f>C12*G12*I12*1.03^4</f>
        <v>0</v>
      </c>
      <c r="N12" s="19">
        <f>C12*H12*I12*1.03^5</f>
        <v>0</v>
      </c>
      <c r="O12" s="19">
        <f>SUM(J12:N12)</f>
        <v>0</v>
      </c>
    </row>
    <row r="13" spans="1:18" ht="13.1" x14ac:dyDescent="0.25">
      <c r="A13" s="8"/>
      <c r="B13" s="3" t="s">
        <v>27</v>
      </c>
      <c r="C13" s="37"/>
      <c r="D13" s="38"/>
      <c r="E13" s="38"/>
      <c r="F13" s="38"/>
      <c r="G13" s="38"/>
      <c r="H13" s="38"/>
      <c r="I13" s="39"/>
      <c r="J13" s="19">
        <f t="shared" ref="J13:J23" si="0">C13*D13*I13*1.03</f>
        <v>0</v>
      </c>
      <c r="K13" s="19">
        <f t="shared" ref="K13:K21" si="1">C13*E13*I13*1.03^2</f>
        <v>0</v>
      </c>
      <c r="L13" s="19">
        <f t="shared" ref="L13:L21" si="2">C13*F13*I13*1.03^3</f>
        <v>0</v>
      </c>
      <c r="M13" s="19">
        <f t="shared" ref="M13:M21" si="3">C13*G13*I13*1.03^4</f>
        <v>0</v>
      </c>
      <c r="N13" s="19">
        <f t="shared" ref="N13:N21" si="4">C13*H13*I13*1.03^5</f>
        <v>0</v>
      </c>
      <c r="O13" s="19">
        <f>SUM(J13:N13)</f>
        <v>0</v>
      </c>
    </row>
    <row r="14" spans="1:18" ht="13.1" customHeight="1" x14ac:dyDescent="0.25">
      <c r="A14" s="8"/>
      <c r="B14" s="3" t="s">
        <v>27</v>
      </c>
      <c r="C14" s="37"/>
      <c r="D14" s="38"/>
      <c r="E14" s="38"/>
      <c r="F14" s="38"/>
      <c r="G14" s="38"/>
      <c r="H14" s="38"/>
      <c r="I14" s="39"/>
      <c r="J14" s="19">
        <f t="shared" si="0"/>
        <v>0</v>
      </c>
      <c r="K14" s="19">
        <f t="shared" si="1"/>
        <v>0</v>
      </c>
      <c r="L14" s="19">
        <f t="shared" si="2"/>
        <v>0</v>
      </c>
      <c r="M14" s="19">
        <f t="shared" si="3"/>
        <v>0</v>
      </c>
      <c r="N14" s="19">
        <f t="shared" si="4"/>
        <v>0</v>
      </c>
      <c r="O14" s="19">
        <f t="shared" ref="O14:O19" si="5">SUM(J14:N14)</f>
        <v>0</v>
      </c>
      <c r="R14" s="2" t="s">
        <v>43</v>
      </c>
    </row>
    <row r="15" spans="1:18" ht="13.1" outlineLevel="1" x14ac:dyDescent="0.25">
      <c r="A15" s="8"/>
      <c r="B15" s="3" t="s">
        <v>27</v>
      </c>
      <c r="C15" s="37"/>
      <c r="D15" s="38"/>
      <c r="E15" s="38"/>
      <c r="F15" s="38"/>
      <c r="G15" s="38"/>
      <c r="H15" s="38"/>
      <c r="I15" s="39"/>
      <c r="J15" s="19">
        <f t="shared" si="0"/>
        <v>0</v>
      </c>
      <c r="K15" s="19">
        <f t="shared" si="1"/>
        <v>0</v>
      </c>
      <c r="L15" s="19">
        <f t="shared" si="2"/>
        <v>0</v>
      </c>
      <c r="M15" s="19">
        <f t="shared" si="3"/>
        <v>0</v>
      </c>
      <c r="N15" s="19">
        <f t="shared" si="4"/>
        <v>0</v>
      </c>
      <c r="O15" s="19">
        <f t="shared" si="5"/>
        <v>0</v>
      </c>
      <c r="R15" s="2" t="s">
        <v>28</v>
      </c>
    </row>
    <row r="16" spans="1:18" ht="13.1" outlineLevel="1" x14ac:dyDescent="0.25">
      <c r="A16" s="8"/>
      <c r="B16" s="3" t="s">
        <v>27</v>
      </c>
      <c r="C16" s="37"/>
      <c r="D16" s="38"/>
      <c r="E16" s="38"/>
      <c r="F16" s="38"/>
      <c r="G16" s="38"/>
      <c r="H16" s="38"/>
      <c r="I16" s="39"/>
      <c r="J16" s="19">
        <f t="shared" si="0"/>
        <v>0</v>
      </c>
      <c r="K16" s="19">
        <f t="shared" si="1"/>
        <v>0</v>
      </c>
      <c r="L16" s="19">
        <f t="shared" si="2"/>
        <v>0</v>
      </c>
      <c r="M16" s="19">
        <f t="shared" si="3"/>
        <v>0</v>
      </c>
      <c r="N16" s="19">
        <f t="shared" si="4"/>
        <v>0</v>
      </c>
      <c r="O16" s="19">
        <f t="shared" si="5"/>
        <v>0</v>
      </c>
    </row>
    <row r="17" spans="1:15" ht="13.1" outlineLevel="1" x14ac:dyDescent="0.25">
      <c r="A17" s="8"/>
      <c r="B17" s="3" t="s">
        <v>63</v>
      </c>
      <c r="C17" s="37"/>
      <c r="D17" s="38"/>
      <c r="E17" s="38"/>
      <c r="F17" s="38"/>
      <c r="G17" s="38"/>
      <c r="H17" s="38"/>
      <c r="I17" s="39"/>
      <c r="J17" s="19">
        <f>C17*D17*I17*1.03</f>
        <v>0</v>
      </c>
      <c r="K17" s="19">
        <f>C17*E17*I17*1.03^2</f>
        <v>0</v>
      </c>
      <c r="L17" s="19">
        <f>C17*F17*I17*1.03^3</f>
        <v>0</v>
      </c>
      <c r="M17" s="19">
        <f>C17*G17*I17*1.03^4</f>
        <v>0</v>
      </c>
      <c r="N17" s="19">
        <f>C17*H17*I17*1.03^5</f>
        <v>0</v>
      </c>
      <c r="O17" s="19">
        <f>SUM(J17:N17)</f>
        <v>0</v>
      </c>
    </row>
    <row r="18" spans="1:15" ht="13.1" x14ac:dyDescent="0.25">
      <c r="A18" s="8"/>
      <c r="B18" s="3" t="s">
        <v>63</v>
      </c>
      <c r="C18" s="37"/>
      <c r="D18" s="38"/>
      <c r="E18" s="38"/>
      <c r="F18" s="38"/>
      <c r="G18" s="38"/>
      <c r="H18" s="38"/>
      <c r="I18" s="39"/>
      <c r="J18" s="19">
        <f>C18*D18*I18*1.03</f>
        <v>0</v>
      </c>
      <c r="K18" s="19">
        <f>C18*E18*I18*1.03^2</f>
        <v>0</v>
      </c>
      <c r="L18" s="19">
        <f>C18*F18*I18*1.03^3</f>
        <v>0</v>
      </c>
      <c r="M18" s="19">
        <f>C18*G18*I18*1.03^4</f>
        <v>0</v>
      </c>
      <c r="N18" s="19">
        <f>C18*H18*I18*1.03^5</f>
        <v>0</v>
      </c>
      <c r="O18" s="19">
        <f t="shared" si="5"/>
        <v>0</v>
      </c>
    </row>
    <row r="19" spans="1:15" ht="13.1" outlineLevel="1" x14ac:dyDescent="0.25">
      <c r="A19" s="8"/>
      <c r="B19" s="3" t="s">
        <v>63</v>
      </c>
      <c r="C19" s="37"/>
      <c r="D19" s="38"/>
      <c r="E19" s="38"/>
      <c r="F19" s="38"/>
      <c r="G19" s="38"/>
      <c r="H19" s="38"/>
      <c r="I19" s="39"/>
      <c r="J19" s="19">
        <f>C19*D19*I19*1.03</f>
        <v>0</v>
      </c>
      <c r="K19" s="19">
        <f>C19*E19*I19*1.03^2</f>
        <v>0</v>
      </c>
      <c r="L19" s="19">
        <f>C19*F19*I19*1.03^3</f>
        <v>0</v>
      </c>
      <c r="M19" s="19">
        <f>C19*G19*I19*1.03^4</f>
        <v>0</v>
      </c>
      <c r="N19" s="19">
        <f>C19*H19*I19*1.03^5</f>
        <v>0</v>
      </c>
      <c r="O19" s="19">
        <f t="shared" si="5"/>
        <v>0</v>
      </c>
    </row>
    <row r="20" spans="1:15" ht="13.1" outlineLevel="1" x14ac:dyDescent="0.25">
      <c r="A20" s="8"/>
      <c r="B20" s="3" t="s">
        <v>63</v>
      </c>
      <c r="C20" s="37"/>
      <c r="D20" s="38"/>
      <c r="E20" s="38"/>
      <c r="F20" s="38"/>
      <c r="G20" s="38"/>
      <c r="H20" s="38"/>
      <c r="I20" s="39"/>
      <c r="J20" s="19">
        <f>C20*D20*I20*1.03</f>
        <v>0</v>
      </c>
      <c r="K20" s="19">
        <f>C20*E20*I20*1.03^2</f>
        <v>0</v>
      </c>
      <c r="L20" s="19">
        <f>C20*F20*I20*1.03^3</f>
        <v>0</v>
      </c>
      <c r="M20" s="19">
        <f>C20*G20*I20*1.03^4</f>
        <v>0</v>
      </c>
      <c r="N20" s="19">
        <f>C20*H20*I20*1.03^5</f>
        <v>0</v>
      </c>
      <c r="O20" s="19">
        <f t="shared" ref="O20:O33" si="6">SUM(J20:N20)</f>
        <v>0</v>
      </c>
    </row>
    <row r="21" spans="1:15" ht="13.1" outlineLevel="1" x14ac:dyDescent="0.25">
      <c r="A21" s="8"/>
      <c r="B21" s="3" t="s">
        <v>24</v>
      </c>
      <c r="C21" s="37"/>
      <c r="D21" s="38"/>
      <c r="E21" s="38"/>
      <c r="F21" s="38"/>
      <c r="G21" s="38"/>
      <c r="H21" s="38"/>
      <c r="I21" s="39"/>
      <c r="J21" s="19">
        <f t="shared" si="0"/>
        <v>0</v>
      </c>
      <c r="K21" s="19">
        <f t="shared" si="1"/>
        <v>0</v>
      </c>
      <c r="L21" s="19">
        <f t="shared" si="2"/>
        <v>0</v>
      </c>
      <c r="M21" s="19">
        <f t="shared" si="3"/>
        <v>0</v>
      </c>
      <c r="N21" s="19">
        <f t="shared" si="4"/>
        <v>0</v>
      </c>
      <c r="O21" s="19">
        <f t="shared" si="6"/>
        <v>0</v>
      </c>
    </row>
    <row r="22" spans="1:15" ht="13.1" x14ac:dyDescent="0.25">
      <c r="A22" s="8"/>
      <c r="B22" s="3" t="s">
        <v>24</v>
      </c>
      <c r="C22" s="37"/>
      <c r="D22" s="38"/>
      <c r="E22" s="38"/>
      <c r="F22" s="38"/>
      <c r="G22" s="38"/>
      <c r="H22" s="38"/>
      <c r="I22" s="39"/>
      <c r="J22" s="19">
        <f t="shared" si="0"/>
        <v>0</v>
      </c>
      <c r="K22" s="19">
        <f t="shared" ref="K22:K32" si="7">C22*E22*I22*1.03^2</f>
        <v>0</v>
      </c>
      <c r="L22" s="19">
        <f t="shared" ref="L22:L32" si="8">C22*F22*I22*1.03^3</f>
        <v>0</v>
      </c>
      <c r="M22" s="19">
        <f t="shared" ref="M22:M32" si="9">C22*G22*I22*1.03^4</f>
        <v>0</v>
      </c>
      <c r="N22" s="19">
        <f t="shared" ref="N22:N32" si="10">C22*H22*I22*1.03^5</f>
        <v>0</v>
      </c>
      <c r="O22" s="19">
        <f t="shared" si="6"/>
        <v>0</v>
      </c>
    </row>
    <row r="23" spans="1:15" ht="13.1" outlineLevel="1" x14ac:dyDescent="0.25">
      <c r="A23" s="8"/>
      <c r="B23" s="3" t="s">
        <v>24</v>
      </c>
      <c r="C23" s="37"/>
      <c r="D23" s="38"/>
      <c r="E23" s="38"/>
      <c r="F23" s="38"/>
      <c r="G23" s="38"/>
      <c r="H23" s="38"/>
      <c r="I23" s="39"/>
      <c r="J23" s="19">
        <f t="shared" si="0"/>
        <v>0</v>
      </c>
      <c r="K23" s="19">
        <f t="shared" si="7"/>
        <v>0</v>
      </c>
      <c r="L23" s="19">
        <f t="shared" si="8"/>
        <v>0</v>
      </c>
      <c r="M23" s="19">
        <f t="shared" si="9"/>
        <v>0</v>
      </c>
      <c r="N23" s="19">
        <f t="shared" si="10"/>
        <v>0</v>
      </c>
      <c r="O23" s="19">
        <f t="shared" si="6"/>
        <v>0</v>
      </c>
    </row>
    <row r="24" spans="1:15" ht="13.1" outlineLevel="1" x14ac:dyDescent="0.25">
      <c r="A24" s="8"/>
      <c r="B24" s="3" t="s">
        <v>24</v>
      </c>
      <c r="C24" s="37"/>
      <c r="D24" s="38"/>
      <c r="E24" s="38"/>
      <c r="F24" s="38"/>
      <c r="G24" s="38"/>
      <c r="H24" s="38"/>
      <c r="I24" s="39"/>
      <c r="J24" s="19">
        <f t="shared" ref="J24:J32" si="11">C24*D24*I24*1.03</f>
        <v>0</v>
      </c>
      <c r="K24" s="19">
        <f t="shared" si="7"/>
        <v>0</v>
      </c>
      <c r="L24" s="19">
        <f t="shared" si="8"/>
        <v>0</v>
      </c>
      <c r="M24" s="19">
        <f t="shared" si="9"/>
        <v>0</v>
      </c>
      <c r="N24" s="19">
        <f t="shared" si="10"/>
        <v>0</v>
      </c>
      <c r="O24" s="19">
        <f t="shared" si="6"/>
        <v>0</v>
      </c>
    </row>
    <row r="25" spans="1:15" ht="13.1" outlineLevel="1" x14ac:dyDescent="0.25">
      <c r="A25" s="8"/>
      <c r="B25" s="3" t="s">
        <v>25</v>
      </c>
      <c r="C25" s="37"/>
      <c r="D25" s="38"/>
      <c r="E25" s="38"/>
      <c r="F25" s="38"/>
      <c r="G25" s="38"/>
      <c r="H25" s="38"/>
      <c r="I25" s="39"/>
      <c r="J25" s="19">
        <f t="shared" si="11"/>
        <v>0</v>
      </c>
      <c r="K25" s="19">
        <f t="shared" si="7"/>
        <v>0</v>
      </c>
      <c r="L25" s="19">
        <f t="shared" si="8"/>
        <v>0</v>
      </c>
      <c r="M25" s="19">
        <f t="shared" si="9"/>
        <v>0</v>
      </c>
      <c r="N25" s="19">
        <f t="shared" si="10"/>
        <v>0</v>
      </c>
      <c r="O25" s="19">
        <f t="shared" si="6"/>
        <v>0</v>
      </c>
    </row>
    <row r="26" spans="1:15" ht="13.1" x14ac:dyDescent="0.25">
      <c r="A26" s="8"/>
      <c r="B26" s="3" t="s">
        <v>25</v>
      </c>
      <c r="C26" s="37"/>
      <c r="D26" s="38"/>
      <c r="E26" s="38"/>
      <c r="F26" s="38"/>
      <c r="G26" s="38"/>
      <c r="H26" s="38"/>
      <c r="I26" s="39"/>
      <c r="J26" s="19">
        <f t="shared" si="11"/>
        <v>0</v>
      </c>
      <c r="K26" s="19">
        <f t="shared" si="7"/>
        <v>0</v>
      </c>
      <c r="L26" s="19">
        <f t="shared" si="8"/>
        <v>0</v>
      </c>
      <c r="M26" s="19">
        <f t="shared" si="9"/>
        <v>0</v>
      </c>
      <c r="N26" s="19">
        <f t="shared" si="10"/>
        <v>0</v>
      </c>
      <c r="O26" s="19">
        <f t="shared" si="6"/>
        <v>0</v>
      </c>
    </row>
    <row r="27" spans="1:15" ht="13.1" outlineLevel="1" x14ac:dyDescent="0.25">
      <c r="A27" s="8"/>
      <c r="B27" s="3" t="s">
        <v>25</v>
      </c>
      <c r="C27" s="37"/>
      <c r="D27" s="38"/>
      <c r="E27" s="38"/>
      <c r="F27" s="38"/>
      <c r="G27" s="38"/>
      <c r="H27" s="38"/>
      <c r="I27" s="39"/>
      <c r="J27" s="19">
        <f t="shared" si="11"/>
        <v>0</v>
      </c>
      <c r="K27" s="19">
        <f t="shared" si="7"/>
        <v>0</v>
      </c>
      <c r="L27" s="19">
        <f t="shared" si="8"/>
        <v>0</v>
      </c>
      <c r="M27" s="19">
        <f t="shared" si="9"/>
        <v>0</v>
      </c>
      <c r="N27" s="19">
        <f t="shared" si="10"/>
        <v>0</v>
      </c>
      <c r="O27" s="19">
        <f t="shared" si="6"/>
        <v>0</v>
      </c>
    </row>
    <row r="28" spans="1:15" ht="13.1" outlineLevel="1" x14ac:dyDescent="0.25">
      <c r="A28" s="8"/>
      <c r="B28" s="3" t="s">
        <v>25</v>
      </c>
      <c r="C28" s="37"/>
      <c r="D28" s="38"/>
      <c r="E28" s="38"/>
      <c r="F28" s="38"/>
      <c r="G28" s="38"/>
      <c r="H28" s="38"/>
      <c r="I28" s="39"/>
      <c r="J28" s="19">
        <f t="shared" si="11"/>
        <v>0</v>
      </c>
      <c r="K28" s="19">
        <f t="shared" si="7"/>
        <v>0</v>
      </c>
      <c r="L28" s="19">
        <f t="shared" si="8"/>
        <v>0</v>
      </c>
      <c r="M28" s="19">
        <f t="shared" si="9"/>
        <v>0</v>
      </c>
      <c r="N28" s="19">
        <f t="shared" si="10"/>
        <v>0</v>
      </c>
      <c r="O28" s="19">
        <f t="shared" si="6"/>
        <v>0</v>
      </c>
    </row>
    <row r="29" spans="1:15" ht="13.1" outlineLevel="1" x14ac:dyDescent="0.25">
      <c r="A29" s="8"/>
      <c r="B29" s="3" t="s">
        <v>80</v>
      </c>
      <c r="C29" s="37"/>
      <c r="D29" s="38"/>
      <c r="E29" s="38"/>
      <c r="F29" s="38"/>
      <c r="G29" s="38"/>
      <c r="H29" s="38"/>
      <c r="I29" s="39"/>
      <c r="J29" s="19">
        <f t="shared" si="11"/>
        <v>0</v>
      </c>
      <c r="K29" s="19">
        <f t="shared" si="7"/>
        <v>0</v>
      </c>
      <c r="L29" s="19">
        <f t="shared" si="8"/>
        <v>0</v>
      </c>
      <c r="M29" s="19">
        <f t="shared" si="9"/>
        <v>0</v>
      </c>
      <c r="N29" s="19">
        <f t="shared" si="10"/>
        <v>0</v>
      </c>
      <c r="O29" s="19">
        <f t="shared" si="6"/>
        <v>0</v>
      </c>
    </row>
    <row r="30" spans="1:15" ht="13.1" x14ac:dyDescent="0.25">
      <c r="A30" s="8"/>
      <c r="B30" s="3" t="s">
        <v>80</v>
      </c>
      <c r="C30" s="37"/>
      <c r="D30" s="38"/>
      <c r="E30" s="38"/>
      <c r="F30" s="38"/>
      <c r="G30" s="38"/>
      <c r="H30" s="38"/>
      <c r="I30" s="39"/>
      <c r="J30" s="19">
        <f t="shared" si="11"/>
        <v>0</v>
      </c>
      <c r="K30" s="19">
        <f t="shared" si="7"/>
        <v>0</v>
      </c>
      <c r="L30" s="19">
        <f t="shared" si="8"/>
        <v>0</v>
      </c>
      <c r="M30" s="19">
        <f t="shared" si="9"/>
        <v>0</v>
      </c>
      <c r="N30" s="19">
        <f t="shared" si="10"/>
        <v>0</v>
      </c>
      <c r="O30" s="19">
        <f t="shared" si="6"/>
        <v>0</v>
      </c>
    </row>
    <row r="31" spans="1:15" ht="13.1" outlineLevel="1" x14ac:dyDescent="0.25">
      <c r="A31" s="8"/>
      <c r="B31" s="3" t="s">
        <v>80</v>
      </c>
      <c r="C31" s="37"/>
      <c r="D31" s="38"/>
      <c r="E31" s="38"/>
      <c r="F31" s="38"/>
      <c r="G31" s="38"/>
      <c r="H31" s="38"/>
      <c r="I31" s="39"/>
      <c r="J31" s="19">
        <f t="shared" si="11"/>
        <v>0</v>
      </c>
      <c r="K31" s="19">
        <f t="shared" si="7"/>
        <v>0</v>
      </c>
      <c r="L31" s="19">
        <f t="shared" si="8"/>
        <v>0</v>
      </c>
      <c r="M31" s="19">
        <f t="shared" si="9"/>
        <v>0</v>
      </c>
      <c r="N31" s="19">
        <f t="shared" si="10"/>
        <v>0</v>
      </c>
      <c r="O31" s="19">
        <f t="shared" si="6"/>
        <v>0</v>
      </c>
    </row>
    <row r="32" spans="1:15" ht="13.1" outlineLevel="1" x14ac:dyDescent="0.25">
      <c r="A32" s="8"/>
      <c r="B32" s="3" t="s">
        <v>80</v>
      </c>
      <c r="C32" s="37"/>
      <c r="D32" s="38"/>
      <c r="E32" s="38"/>
      <c r="F32" s="38"/>
      <c r="G32" s="38"/>
      <c r="H32" s="38"/>
      <c r="I32" s="39"/>
      <c r="J32" s="19">
        <f t="shared" si="11"/>
        <v>0</v>
      </c>
      <c r="K32" s="19">
        <f t="shared" si="7"/>
        <v>0</v>
      </c>
      <c r="L32" s="19">
        <f t="shared" si="8"/>
        <v>0</v>
      </c>
      <c r="M32" s="19">
        <f t="shared" si="9"/>
        <v>0</v>
      </c>
      <c r="N32" s="19">
        <f t="shared" si="10"/>
        <v>0</v>
      </c>
      <c r="O32" s="19">
        <f t="shared" si="6"/>
        <v>0</v>
      </c>
    </row>
    <row r="33" spans="1:15" ht="13.1" outlineLevel="1" x14ac:dyDescent="0.25">
      <c r="A33" s="8"/>
      <c r="B33" s="44" t="s">
        <v>92</v>
      </c>
      <c r="C33" s="37">
        <v>7586</v>
      </c>
      <c r="D33" s="38"/>
      <c r="E33" s="38"/>
      <c r="F33" s="38"/>
      <c r="G33" s="38"/>
      <c r="H33" s="38"/>
      <c r="I33" s="39">
        <v>0.5</v>
      </c>
      <c r="J33" s="19">
        <f>C33*D33*I33*1.1</f>
        <v>0</v>
      </c>
      <c r="K33" s="19">
        <f t="shared" ref="K33:K40" si="12">(C33*E33*I33*1.1)*1.05</f>
        <v>0</v>
      </c>
      <c r="L33" s="19">
        <f t="shared" ref="L33:L40" si="13">(C33*F33*I33*1.1)*1.05^2</f>
        <v>0</v>
      </c>
      <c r="M33" s="19">
        <f t="shared" ref="M33:M40" si="14">(C33*G33*I33*1.1)*1.05^3</f>
        <v>0</v>
      </c>
      <c r="N33" s="19">
        <f t="shared" ref="N33:N40" si="15">(C33*H33*I33*1.1)*1.05^4</f>
        <v>0</v>
      </c>
      <c r="O33" s="19">
        <f t="shared" si="6"/>
        <v>0</v>
      </c>
    </row>
    <row r="34" spans="1:15" ht="13.1" x14ac:dyDescent="0.25">
      <c r="A34" s="8"/>
      <c r="B34" s="44" t="s">
        <v>92</v>
      </c>
      <c r="C34" s="37">
        <v>7586</v>
      </c>
      <c r="D34" s="38"/>
      <c r="E34" s="38"/>
      <c r="F34" s="38"/>
      <c r="G34" s="38"/>
      <c r="H34" s="38"/>
      <c r="I34" s="39">
        <v>0.5</v>
      </c>
      <c r="J34" s="19">
        <f>C34*D34*I34*1.1</f>
        <v>0</v>
      </c>
      <c r="K34" s="19">
        <f t="shared" si="12"/>
        <v>0</v>
      </c>
      <c r="L34" s="19">
        <f t="shared" si="13"/>
        <v>0</v>
      </c>
      <c r="M34" s="19">
        <f t="shared" si="14"/>
        <v>0</v>
      </c>
      <c r="N34" s="19">
        <f t="shared" si="15"/>
        <v>0</v>
      </c>
      <c r="O34" s="19">
        <f t="shared" ref="O34:O39" si="16">SUM(J34:N34)</f>
        <v>0</v>
      </c>
    </row>
    <row r="35" spans="1:15" ht="13.1" outlineLevel="1" x14ac:dyDescent="0.25">
      <c r="A35" s="8"/>
      <c r="B35" s="44" t="s">
        <v>92</v>
      </c>
      <c r="C35" s="37">
        <v>7586</v>
      </c>
      <c r="D35" s="38"/>
      <c r="E35" s="38"/>
      <c r="F35" s="38"/>
      <c r="G35" s="38"/>
      <c r="H35" s="38"/>
      <c r="I35" s="39">
        <v>0.5</v>
      </c>
      <c r="J35" s="19">
        <f>C35*D35*I35*1.1</f>
        <v>0</v>
      </c>
      <c r="K35" s="19">
        <f t="shared" si="12"/>
        <v>0</v>
      </c>
      <c r="L35" s="19">
        <f t="shared" si="13"/>
        <v>0</v>
      </c>
      <c r="M35" s="19">
        <f t="shared" si="14"/>
        <v>0</v>
      </c>
      <c r="N35" s="19">
        <f t="shared" si="15"/>
        <v>0</v>
      </c>
      <c r="O35" s="19">
        <f t="shared" si="16"/>
        <v>0</v>
      </c>
    </row>
    <row r="36" spans="1:15" ht="13.1" outlineLevel="1" x14ac:dyDescent="0.25">
      <c r="A36" s="8"/>
      <c r="B36" s="44" t="s">
        <v>92</v>
      </c>
      <c r="C36" s="37">
        <v>7586</v>
      </c>
      <c r="D36" s="38"/>
      <c r="E36" s="38"/>
      <c r="F36" s="38"/>
      <c r="G36" s="38"/>
      <c r="H36" s="38"/>
      <c r="I36" s="39">
        <v>0.5</v>
      </c>
      <c r="J36" s="19">
        <f>C36*D36*I36*1.1</f>
        <v>0</v>
      </c>
      <c r="K36" s="19">
        <f t="shared" si="12"/>
        <v>0</v>
      </c>
      <c r="L36" s="19">
        <f t="shared" si="13"/>
        <v>0</v>
      </c>
      <c r="M36" s="19">
        <f t="shared" si="14"/>
        <v>0</v>
      </c>
      <c r="N36" s="19">
        <f t="shared" si="15"/>
        <v>0</v>
      </c>
      <c r="O36" s="19">
        <f t="shared" si="16"/>
        <v>0</v>
      </c>
    </row>
    <row r="37" spans="1:15" ht="13.1" outlineLevel="1" x14ac:dyDescent="0.25">
      <c r="A37" s="8"/>
      <c r="B37" s="44" t="s">
        <v>91</v>
      </c>
      <c r="C37" s="37">
        <v>8964.81</v>
      </c>
      <c r="D37" s="38"/>
      <c r="E37" s="38"/>
      <c r="F37" s="38"/>
      <c r="G37" s="38"/>
      <c r="H37" s="38"/>
      <c r="I37" s="39"/>
      <c r="J37" s="19">
        <f t="shared" ref="J37:J40" si="17">C37*D37*I37*1.1</f>
        <v>0</v>
      </c>
      <c r="K37" s="19">
        <f t="shared" si="12"/>
        <v>0</v>
      </c>
      <c r="L37" s="19">
        <f t="shared" si="13"/>
        <v>0</v>
      </c>
      <c r="M37" s="19">
        <f t="shared" si="14"/>
        <v>0</v>
      </c>
      <c r="N37" s="19">
        <f t="shared" si="15"/>
        <v>0</v>
      </c>
      <c r="O37" s="19">
        <f t="shared" si="16"/>
        <v>0</v>
      </c>
    </row>
    <row r="38" spans="1:15" ht="13.1" x14ac:dyDescent="0.25">
      <c r="A38" s="8"/>
      <c r="B38" s="44" t="s">
        <v>91</v>
      </c>
      <c r="C38" s="37"/>
      <c r="D38" s="38"/>
      <c r="E38" s="38"/>
      <c r="F38" s="38"/>
      <c r="G38" s="38"/>
      <c r="H38" s="38"/>
      <c r="I38" s="39"/>
      <c r="J38" s="19">
        <f t="shared" si="17"/>
        <v>0</v>
      </c>
      <c r="K38" s="19">
        <f t="shared" si="12"/>
        <v>0</v>
      </c>
      <c r="L38" s="19">
        <f t="shared" si="13"/>
        <v>0</v>
      </c>
      <c r="M38" s="19">
        <f t="shared" si="14"/>
        <v>0</v>
      </c>
      <c r="N38" s="19">
        <f t="shared" si="15"/>
        <v>0</v>
      </c>
      <c r="O38" s="19">
        <f t="shared" si="16"/>
        <v>0</v>
      </c>
    </row>
    <row r="39" spans="1:15" ht="13.1" customHeight="1" outlineLevel="1" x14ac:dyDescent="0.25">
      <c r="A39" s="8"/>
      <c r="B39" s="44" t="s">
        <v>91</v>
      </c>
      <c r="C39" s="37"/>
      <c r="D39" s="38"/>
      <c r="E39" s="38"/>
      <c r="F39" s="38"/>
      <c r="G39" s="38"/>
      <c r="H39" s="38"/>
      <c r="I39" s="39"/>
      <c r="J39" s="19">
        <f t="shared" si="17"/>
        <v>0</v>
      </c>
      <c r="K39" s="19">
        <f t="shared" si="12"/>
        <v>0</v>
      </c>
      <c r="L39" s="19">
        <f t="shared" si="13"/>
        <v>0</v>
      </c>
      <c r="M39" s="19">
        <f t="shared" si="14"/>
        <v>0</v>
      </c>
      <c r="N39" s="19">
        <f t="shared" si="15"/>
        <v>0</v>
      </c>
      <c r="O39" s="19">
        <f t="shared" si="16"/>
        <v>0</v>
      </c>
    </row>
    <row r="40" spans="1:15" ht="13.1" outlineLevel="1" x14ac:dyDescent="0.25">
      <c r="A40" s="8"/>
      <c r="B40" s="44" t="s">
        <v>91</v>
      </c>
      <c r="C40" s="37"/>
      <c r="D40" s="38"/>
      <c r="E40" s="38"/>
      <c r="F40" s="38"/>
      <c r="G40" s="38"/>
      <c r="H40" s="38"/>
      <c r="I40" s="39"/>
      <c r="J40" s="19">
        <f t="shared" si="17"/>
        <v>0</v>
      </c>
      <c r="K40" s="19">
        <f t="shared" si="12"/>
        <v>0</v>
      </c>
      <c r="L40" s="19">
        <f t="shared" si="13"/>
        <v>0</v>
      </c>
      <c r="M40" s="19">
        <f t="shared" si="14"/>
        <v>0</v>
      </c>
      <c r="N40" s="19">
        <f t="shared" si="15"/>
        <v>0</v>
      </c>
      <c r="O40" s="19">
        <f>SUM(J40:N40)</f>
        <v>0</v>
      </c>
    </row>
    <row r="41" spans="1:15" ht="13.1" outlineLevel="1" x14ac:dyDescent="0.25">
      <c r="A41" s="8"/>
      <c r="B41" t="s">
        <v>62</v>
      </c>
      <c r="C41" s="37"/>
      <c r="D41" s="38"/>
      <c r="E41" s="38"/>
      <c r="F41" s="38"/>
      <c r="G41" s="38"/>
      <c r="H41" s="38"/>
      <c r="I41" s="39"/>
      <c r="J41" s="19">
        <f>C41*D41*I41*1.05</f>
        <v>0</v>
      </c>
      <c r="K41" s="19">
        <f>C41*E41*I41*1.05^2</f>
        <v>0</v>
      </c>
      <c r="L41" s="19">
        <f>C41*F41*I41*1.05^3</f>
        <v>0</v>
      </c>
      <c r="M41" s="19">
        <f>C41*G41*I41*1.05^4</f>
        <v>0</v>
      </c>
      <c r="N41" s="19">
        <f>C41*H41*I41*1.05^5</f>
        <v>0</v>
      </c>
      <c r="O41" s="19">
        <f>SUM(J41:N41)</f>
        <v>0</v>
      </c>
    </row>
    <row r="42" spans="1:15" ht="12.8" customHeight="1" x14ac:dyDescent="0.25">
      <c r="A42" s="8"/>
      <c r="B42" t="s">
        <v>62</v>
      </c>
      <c r="C42" s="37"/>
      <c r="D42" s="38"/>
      <c r="E42" s="38"/>
      <c r="F42" s="38"/>
      <c r="G42" s="38"/>
      <c r="H42" s="38"/>
      <c r="I42" s="39"/>
      <c r="J42" s="19">
        <f>C42*D42*I42*1.05</f>
        <v>0</v>
      </c>
      <c r="K42" s="19">
        <f>C42*E42*I42*1.05^2</f>
        <v>0</v>
      </c>
      <c r="L42" s="19">
        <f>C42*F42*I42*1.05^3</f>
        <v>0</v>
      </c>
      <c r="M42" s="19">
        <f>C42*G42*I42*1.05^4</f>
        <v>0</v>
      </c>
      <c r="N42" s="19">
        <f>C42*H42*I42*1.05^5</f>
        <v>0</v>
      </c>
      <c r="O42" s="19">
        <f>SUM(J42:N42)</f>
        <v>0</v>
      </c>
    </row>
    <row r="43" spans="1:15" ht="12.8" customHeight="1" x14ac:dyDescent="0.25">
      <c r="A43" s="8"/>
      <c r="B43" t="s">
        <v>62</v>
      </c>
      <c r="C43" s="37"/>
      <c r="D43" s="38"/>
      <c r="E43" s="38"/>
      <c r="F43" s="38"/>
      <c r="G43" s="38"/>
      <c r="H43" s="38"/>
      <c r="I43" s="39"/>
      <c r="J43" s="19">
        <f>C43*D43*I43*1.05</f>
        <v>0</v>
      </c>
      <c r="K43" s="19">
        <f>C43*E43*I43*1.05^2</f>
        <v>0</v>
      </c>
      <c r="L43" s="19">
        <f>C43*F43*I43*1.05^3</f>
        <v>0</v>
      </c>
      <c r="M43" s="19">
        <f>C43*G43*I43*1.05^4</f>
        <v>0</v>
      </c>
      <c r="N43" s="19">
        <f>C43*H43*I43*1.05^5</f>
        <v>0</v>
      </c>
      <c r="O43" s="19">
        <f>SUM(J43:N43)</f>
        <v>0</v>
      </c>
    </row>
    <row r="44" spans="1:15" ht="12.8" customHeight="1" x14ac:dyDescent="0.25">
      <c r="A44" s="8"/>
      <c r="B44" t="s">
        <v>62</v>
      </c>
      <c r="C44" s="37"/>
      <c r="D44" s="38"/>
      <c r="E44" s="38"/>
      <c r="F44" s="38"/>
      <c r="G44" s="38"/>
      <c r="H44" s="38"/>
      <c r="I44" s="39"/>
      <c r="J44" s="19">
        <f>C44*D44*I44*1.05</f>
        <v>0</v>
      </c>
      <c r="K44" s="19">
        <f>C44*E44*I44*1.05^2</f>
        <v>0</v>
      </c>
      <c r="L44" s="19">
        <f>C44*F44*I44*1.05^3</f>
        <v>0</v>
      </c>
      <c r="M44" s="19">
        <f>C44*G44*I44*1.05^4</f>
        <v>0</v>
      </c>
      <c r="N44" s="19">
        <f>C44*H44*I44*1.05^5</f>
        <v>0</v>
      </c>
      <c r="O44" s="19">
        <f>SUM(J44:N44)</f>
        <v>0</v>
      </c>
    </row>
    <row r="45" spans="1:15" ht="13.1" x14ac:dyDescent="0.25">
      <c r="A45" s="8"/>
      <c r="B45" s="4" t="s">
        <v>0</v>
      </c>
      <c r="C45" s="4"/>
      <c r="D45" s="4"/>
      <c r="E45" s="4"/>
      <c r="F45" s="4"/>
      <c r="G45" s="4"/>
      <c r="H45" s="4"/>
      <c r="I45" s="4"/>
      <c r="J45" s="20">
        <f t="shared" ref="J45:O45" si="18">SUM(J12:J44)</f>
        <v>0</v>
      </c>
      <c r="K45" s="20">
        <f t="shared" si="18"/>
        <v>0</v>
      </c>
      <c r="L45" s="20">
        <f t="shared" si="18"/>
        <v>0</v>
      </c>
      <c r="M45" s="20">
        <f t="shared" si="18"/>
        <v>0</v>
      </c>
      <c r="N45" s="20">
        <f t="shared" si="18"/>
        <v>0</v>
      </c>
      <c r="O45" s="20">
        <f t="shared" si="18"/>
        <v>0</v>
      </c>
    </row>
    <row r="46" spans="1:15" ht="13.1" x14ac:dyDescent="0.25">
      <c r="A46" s="8"/>
      <c r="B46" s="4"/>
      <c r="C46" s="4"/>
      <c r="D46" s="4"/>
      <c r="E46" s="4"/>
      <c r="F46" s="4"/>
      <c r="G46" s="4"/>
      <c r="H46" s="4"/>
      <c r="I46" s="4"/>
      <c r="J46" s="15"/>
      <c r="K46" s="15"/>
      <c r="L46" s="15"/>
      <c r="M46" s="15"/>
      <c r="N46" s="15"/>
      <c r="O46" s="15"/>
    </row>
    <row r="47" spans="1:15" ht="13.1" customHeight="1" x14ac:dyDescent="0.25">
      <c r="A47" s="8"/>
      <c r="B47" s="4"/>
      <c r="C47" s="76" t="s">
        <v>59</v>
      </c>
      <c r="D47" s="18" t="s">
        <v>90</v>
      </c>
      <c r="E47" s="36"/>
      <c r="F47" s="36"/>
      <c r="G47" s="36"/>
      <c r="H47" s="36"/>
      <c r="I47" s="4"/>
      <c r="J47" s="15"/>
      <c r="K47" s="15"/>
      <c r="L47" s="15"/>
      <c r="M47" s="15"/>
      <c r="N47" s="15"/>
      <c r="O47" s="15"/>
    </row>
    <row r="48" spans="1:15" ht="13.1" x14ac:dyDescent="0.25">
      <c r="A48" s="8"/>
      <c r="B48" s="4"/>
      <c r="C48" s="76"/>
      <c r="D48" s="18"/>
      <c r="E48" s="36"/>
      <c r="F48" s="36"/>
      <c r="G48" s="36"/>
      <c r="H48" s="36"/>
      <c r="I48" s="4"/>
      <c r="J48" s="15"/>
      <c r="K48" s="15"/>
      <c r="L48" s="15"/>
      <c r="M48" s="15"/>
      <c r="N48" s="15"/>
      <c r="O48" s="15"/>
    </row>
    <row r="49" spans="1:15" ht="13.1" x14ac:dyDescent="0.25">
      <c r="A49" s="8" t="s">
        <v>32</v>
      </c>
      <c r="B49" s="3" t="s">
        <v>36</v>
      </c>
      <c r="C49" s="34">
        <v>0.26900000000000002</v>
      </c>
      <c r="D49" s="5"/>
      <c r="E49" s="5"/>
      <c r="F49" s="5"/>
      <c r="G49" s="5"/>
      <c r="H49" s="5"/>
      <c r="J49" s="19">
        <f>SUM(J12:J16)*$C$49</f>
        <v>0</v>
      </c>
      <c r="K49" s="19">
        <f t="shared" ref="K49:O49" si="19">SUM(K12:K16)*$C$49</f>
        <v>0</v>
      </c>
      <c r="L49" s="19">
        <f t="shared" si="19"/>
        <v>0</v>
      </c>
      <c r="M49" s="19">
        <f t="shared" si="19"/>
        <v>0</v>
      </c>
      <c r="N49" s="19">
        <f t="shared" si="19"/>
        <v>0</v>
      </c>
      <c r="O49" s="19">
        <f t="shared" si="19"/>
        <v>0</v>
      </c>
    </row>
    <row r="50" spans="1:15" ht="13.1" x14ac:dyDescent="0.25">
      <c r="A50" s="8"/>
      <c r="B50" s="3" t="s">
        <v>56</v>
      </c>
      <c r="C50" s="34">
        <v>0.26900000000000002</v>
      </c>
      <c r="D50" s="5"/>
      <c r="E50" s="5"/>
      <c r="F50" s="5"/>
      <c r="G50" s="5"/>
      <c r="H50" s="5"/>
      <c r="J50" s="19">
        <f>SUM(J17:J20)*$C$50</f>
        <v>0</v>
      </c>
      <c r="K50" s="19">
        <f t="shared" ref="K50:O50" si="20">SUM(K17:K20)*$C$50</f>
        <v>0</v>
      </c>
      <c r="L50" s="19">
        <f t="shared" si="20"/>
        <v>0</v>
      </c>
      <c r="M50" s="19">
        <f t="shared" si="20"/>
        <v>0</v>
      </c>
      <c r="N50" s="19">
        <f t="shared" si="20"/>
        <v>0</v>
      </c>
      <c r="O50" s="19">
        <f t="shared" si="20"/>
        <v>0</v>
      </c>
    </row>
    <row r="51" spans="1:15" ht="13.1" x14ac:dyDescent="0.25">
      <c r="A51" s="4"/>
      <c r="B51" s="3" t="s">
        <v>37</v>
      </c>
      <c r="C51" s="34">
        <v>0.375</v>
      </c>
      <c r="D51" s="5"/>
      <c r="E51" s="5"/>
      <c r="F51" s="5"/>
      <c r="G51" s="5"/>
      <c r="H51" s="5"/>
      <c r="J51" s="19">
        <f>SUM(J21:J24)*$C$51</f>
        <v>0</v>
      </c>
      <c r="K51" s="19">
        <f t="shared" ref="K51:O51" si="21">SUM(K21:K24)*$C$51</f>
        <v>0</v>
      </c>
      <c r="L51" s="19">
        <f t="shared" si="21"/>
        <v>0</v>
      </c>
      <c r="M51" s="19">
        <f t="shared" si="21"/>
        <v>0</v>
      </c>
      <c r="N51" s="19">
        <f t="shared" si="21"/>
        <v>0</v>
      </c>
      <c r="O51" s="19">
        <f t="shared" si="21"/>
        <v>0</v>
      </c>
    </row>
    <row r="52" spans="1:15" ht="13.1" x14ac:dyDescent="0.25">
      <c r="A52" s="4"/>
      <c r="B52" s="3" t="s">
        <v>38</v>
      </c>
      <c r="C52" s="34">
        <v>0.32400000000000001</v>
      </c>
      <c r="D52" s="5"/>
      <c r="E52" s="5"/>
      <c r="F52" s="5"/>
      <c r="G52" s="5"/>
      <c r="H52" s="5"/>
      <c r="I52" s="3"/>
      <c r="J52" s="19">
        <f>SUM(J25:J32)*$C$52</f>
        <v>0</v>
      </c>
      <c r="K52" s="19">
        <f t="shared" ref="K52:O52" si="22">SUM(K25:K32)*$C$52</f>
        <v>0</v>
      </c>
      <c r="L52" s="19">
        <f t="shared" si="22"/>
        <v>0</v>
      </c>
      <c r="M52" s="19">
        <f t="shared" si="22"/>
        <v>0</v>
      </c>
      <c r="N52" s="19">
        <f t="shared" si="22"/>
        <v>0</v>
      </c>
      <c r="O52" s="19">
        <f t="shared" si="22"/>
        <v>0</v>
      </c>
    </row>
    <row r="53" spans="1:15" ht="13.1" x14ac:dyDescent="0.25">
      <c r="A53" s="4"/>
      <c r="B53" s="3" t="s">
        <v>39</v>
      </c>
      <c r="C53" s="34">
        <v>0.317</v>
      </c>
      <c r="D53" s="5"/>
      <c r="E53" s="5"/>
      <c r="F53" s="5"/>
      <c r="G53" s="5"/>
      <c r="H53" s="5"/>
      <c r="I53" s="3"/>
      <c r="J53" s="19">
        <f>SUM(J33:J36)*$C$53</f>
        <v>0</v>
      </c>
      <c r="K53" s="19">
        <f t="shared" ref="K53:O53" si="23">SUM(K33:K36)*$C$53</f>
        <v>0</v>
      </c>
      <c r="L53" s="19">
        <f t="shared" si="23"/>
        <v>0</v>
      </c>
      <c r="M53" s="19">
        <f t="shared" si="23"/>
        <v>0</v>
      </c>
      <c r="N53" s="19">
        <f t="shared" si="23"/>
        <v>0</v>
      </c>
      <c r="O53" s="19">
        <f t="shared" si="23"/>
        <v>0</v>
      </c>
    </row>
    <row r="54" spans="1:15" ht="13.1" x14ac:dyDescent="0.25">
      <c r="A54" s="4"/>
      <c r="B54" s="3" t="s">
        <v>57</v>
      </c>
      <c r="C54" s="34">
        <v>0.161</v>
      </c>
      <c r="D54" s="5"/>
      <c r="E54" s="5"/>
      <c r="F54" s="5"/>
      <c r="G54" s="5"/>
      <c r="H54" s="5"/>
      <c r="I54" s="3"/>
      <c r="J54" s="19">
        <f>SUM(J37:J40)*$C$54</f>
        <v>0</v>
      </c>
      <c r="K54" s="19">
        <f t="shared" ref="K54:O54" si="24">SUM(K37:K40)*$C$54</f>
        <v>0</v>
      </c>
      <c r="L54" s="19">
        <f t="shared" si="24"/>
        <v>0</v>
      </c>
      <c r="M54" s="19">
        <f t="shared" si="24"/>
        <v>0</v>
      </c>
      <c r="N54" s="19">
        <f t="shared" si="24"/>
        <v>0</v>
      </c>
      <c r="O54" s="19">
        <f t="shared" si="24"/>
        <v>0</v>
      </c>
    </row>
    <row r="55" spans="1:15" ht="13.1" x14ac:dyDescent="0.25">
      <c r="A55" s="4"/>
      <c r="B55" s="3" t="s">
        <v>50</v>
      </c>
      <c r="C55" s="34">
        <v>0.161</v>
      </c>
      <c r="D55" s="5"/>
      <c r="E55" s="5"/>
      <c r="F55" s="5"/>
      <c r="G55" s="5"/>
      <c r="H55" s="5"/>
      <c r="I55" s="3"/>
      <c r="J55" s="19">
        <f>SUM(J41:J44)*$C$55</f>
        <v>0</v>
      </c>
      <c r="K55" s="19">
        <f t="shared" ref="K55:O55" si="25">SUM(K41:K44)*$C$55</f>
        <v>0</v>
      </c>
      <c r="L55" s="19">
        <f t="shared" si="25"/>
        <v>0</v>
      </c>
      <c r="M55" s="19">
        <f t="shared" si="25"/>
        <v>0</v>
      </c>
      <c r="N55" s="19">
        <f t="shared" si="25"/>
        <v>0</v>
      </c>
      <c r="O55" s="19">
        <f t="shared" si="25"/>
        <v>0</v>
      </c>
    </row>
    <row r="56" spans="1:15" ht="13.1" x14ac:dyDescent="0.25">
      <c r="A56" s="4"/>
      <c r="B56" s="4" t="s">
        <v>1</v>
      </c>
      <c r="C56" s="15"/>
      <c r="D56" s="15"/>
      <c r="E56" s="15"/>
      <c r="F56" s="15"/>
      <c r="G56" s="15"/>
      <c r="H56" s="15"/>
      <c r="I56" s="15"/>
      <c r="J56" s="20">
        <f t="shared" ref="J56:O56" si="26">SUM(J49:J55)</f>
        <v>0</v>
      </c>
      <c r="K56" s="20">
        <f t="shared" si="26"/>
        <v>0</v>
      </c>
      <c r="L56" s="20">
        <f t="shared" si="26"/>
        <v>0</v>
      </c>
      <c r="M56" s="20">
        <f t="shared" si="26"/>
        <v>0</v>
      </c>
      <c r="N56" s="20">
        <f t="shared" si="26"/>
        <v>0</v>
      </c>
      <c r="O56" s="20">
        <f t="shared" si="26"/>
        <v>0</v>
      </c>
    </row>
    <row r="57" spans="1:15" ht="13.1" x14ac:dyDescent="0.25">
      <c r="A57" s="2"/>
      <c r="B57" s="14"/>
      <c r="C57" s="63"/>
      <c r="D57" s="65"/>
      <c r="E57" s="65"/>
      <c r="F57" s="65"/>
      <c r="G57" s="65"/>
      <c r="H57" s="65"/>
      <c r="I57" s="64"/>
      <c r="J57" s="4"/>
      <c r="K57" s="4"/>
      <c r="L57" s="4"/>
      <c r="M57" s="4"/>
      <c r="N57" s="4"/>
      <c r="O57" s="4"/>
    </row>
    <row r="58" spans="1:15" ht="13.1" x14ac:dyDescent="0.25">
      <c r="A58" s="8"/>
      <c r="B58" s="33" t="s">
        <v>33</v>
      </c>
      <c r="C58" s="4"/>
      <c r="D58" s="4"/>
      <c r="E58" s="4"/>
      <c r="F58" s="4"/>
      <c r="G58" s="4"/>
      <c r="H58" s="4"/>
      <c r="I58" s="4"/>
      <c r="J58" s="20">
        <f>J45+J56</f>
        <v>0</v>
      </c>
      <c r="K58" s="20">
        <f t="shared" ref="K58:O58" si="27">K45+K56</f>
        <v>0</v>
      </c>
      <c r="L58" s="20">
        <f t="shared" si="27"/>
        <v>0</v>
      </c>
      <c r="M58" s="20">
        <f t="shared" si="27"/>
        <v>0</v>
      </c>
      <c r="N58" s="20">
        <f t="shared" si="27"/>
        <v>0</v>
      </c>
      <c r="O58" s="20">
        <f t="shared" si="27"/>
        <v>0</v>
      </c>
    </row>
    <row r="59" spans="1:15" ht="13.1" x14ac:dyDescent="0.25">
      <c r="A59" s="2"/>
      <c r="B59" s="14"/>
      <c r="C59" s="63"/>
      <c r="D59" s="65"/>
      <c r="E59" s="65"/>
      <c r="F59" s="65"/>
      <c r="G59" s="65"/>
      <c r="H59" s="65"/>
      <c r="I59" s="64"/>
      <c r="J59" s="4"/>
      <c r="K59" s="4"/>
      <c r="L59" s="4"/>
      <c r="M59" s="4"/>
      <c r="N59" s="4"/>
      <c r="O59" s="4"/>
    </row>
    <row r="60" spans="1:15" ht="13.1" x14ac:dyDescent="0.25">
      <c r="A60" s="8"/>
      <c r="B60" s="33"/>
      <c r="C60" s="4"/>
      <c r="D60" s="4"/>
      <c r="E60" s="4"/>
      <c r="F60" s="4"/>
      <c r="G60" s="4"/>
      <c r="H60" s="4"/>
      <c r="I60" s="4"/>
      <c r="J60" s="15"/>
      <c r="K60" s="15"/>
      <c r="L60" s="15"/>
      <c r="M60" s="15"/>
      <c r="N60" s="15"/>
      <c r="O60" s="15"/>
    </row>
    <row r="61" spans="1:15" ht="13.1" x14ac:dyDescent="0.25">
      <c r="A61" s="8" t="s">
        <v>31</v>
      </c>
      <c r="B61" s="24"/>
      <c r="C61" s="3"/>
      <c r="D61" s="3"/>
      <c r="E61" s="3"/>
      <c r="F61" s="3"/>
      <c r="G61" s="3"/>
      <c r="H61" s="3"/>
      <c r="I61" s="3"/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19">
        <f>SUM(J61:N61)</f>
        <v>0</v>
      </c>
    </row>
    <row r="62" spans="1:15" ht="13.1" x14ac:dyDescent="0.25">
      <c r="A62" s="8"/>
      <c r="J62"/>
      <c r="K62"/>
      <c r="L62"/>
      <c r="M62"/>
      <c r="N62"/>
      <c r="O62"/>
    </row>
    <row r="63" spans="1:15" ht="13.1" x14ac:dyDescent="0.25">
      <c r="A63" s="8" t="s">
        <v>29</v>
      </c>
      <c r="B63" s="24"/>
      <c r="C63" s="3"/>
      <c r="D63" s="3"/>
      <c r="E63" s="3"/>
      <c r="F63" s="3"/>
      <c r="G63" s="3"/>
      <c r="H63" s="3"/>
      <c r="I63" s="3"/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19">
        <f>SUM(J63:N63)</f>
        <v>0</v>
      </c>
    </row>
    <row r="64" spans="1:15" ht="12.8" customHeight="1" x14ac:dyDescent="0.25">
      <c r="A64" s="8"/>
      <c r="B64" s="4"/>
      <c r="C64" s="4"/>
      <c r="D64" s="4"/>
      <c r="E64" s="4"/>
      <c r="F64" s="4"/>
      <c r="G64" s="4"/>
      <c r="H64" s="4"/>
      <c r="I64" s="4"/>
      <c r="J64" s="15"/>
      <c r="K64" s="15"/>
      <c r="L64" s="15"/>
      <c r="M64" s="15"/>
      <c r="N64" s="15"/>
      <c r="O64" s="15"/>
    </row>
    <row r="65" spans="1:15" ht="13.1" x14ac:dyDescent="0.25">
      <c r="A65" s="8" t="s">
        <v>13</v>
      </c>
      <c r="B65" s="24"/>
      <c r="C65" s="3"/>
      <c r="D65" s="3"/>
      <c r="E65" s="3"/>
      <c r="F65" s="3"/>
      <c r="G65" s="3"/>
      <c r="H65" s="3"/>
      <c r="I65" s="3"/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19">
        <f>SUM(J65:N65)</f>
        <v>0</v>
      </c>
    </row>
    <row r="66" spans="1:15" ht="13.1" x14ac:dyDescent="0.25">
      <c r="A66" s="8"/>
      <c r="B66" s="4"/>
      <c r="C66" s="4"/>
      <c r="D66" s="4"/>
      <c r="E66" s="4"/>
      <c r="F66" s="4"/>
      <c r="G66" s="4"/>
      <c r="H66" s="4"/>
      <c r="I66" s="4"/>
      <c r="J66" s="15"/>
      <c r="K66" s="15"/>
      <c r="L66" s="15"/>
      <c r="M66" s="15"/>
      <c r="N66" s="15"/>
      <c r="O66" s="15"/>
    </row>
    <row r="67" spans="1:15" ht="13.1" x14ac:dyDescent="0.25">
      <c r="A67" s="8" t="s">
        <v>11</v>
      </c>
      <c r="B67" s="24"/>
      <c r="C67" s="30"/>
      <c r="D67" s="30"/>
      <c r="E67" s="30"/>
      <c r="F67" s="30"/>
      <c r="G67" s="30"/>
      <c r="H67" s="30"/>
      <c r="I67" s="3"/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19">
        <f>SUM(J67:N67)</f>
        <v>0</v>
      </c>
    </row>
    <row r="68" spans="1:15" ht="13.1" x14ac:dyDescent="0.25">
      <c r="A68" s="8"/>
      <c r="B68" s="4"/>
      <c r="C68" s="4"/>
      <c r="D68" s="4"/>
      <c r="E68" s="4"/>
      <c r="F68" s="4"/>
      <c r="G68" s="4"/>
      <c r="H68" s="4"/>
      <c r="I68" s="4"/>
      <c r="J68" s="15"/>
      <c r="K68" s="15"/>
      <c r="L68" s="15"/>
      <c r="M68" s="15"/>
      <c r="N68" s="15"/>
      <c r="O68" s="15"/>
    </row>
    <row r="69" spans="1:15" ht="13.1" x14ac:dyDescent="0.25">
      <c r="A69" s="8" t="s">
        <v>10</v>
      </c>
      <c r="B69" s="24"/>
      <c r="C69" s="3"/>
      <c r="D69" s="3"/>
      <c r="E69" s="3"/>
      <c r="F69" s="3"/>
      <c r="G69" s="3"/>
      <c r="H69" s="3"/>
      <c r="I69" s="3"/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19">
        <f>SUM(J69:N69)</f>
        <v>0</v>
      </c>
    </row>
    <row r="70" spans="1:15" ht="13.1" x14ac:dyDescent="0.25">
      <c r="A70" s="8"/>
      <c r="B70" s="2"/>
      <c r="H70" s="28"/>
      <c r="I70" s="3"/>
      <c r="J70" s="3"/>
      <c r="K70" s="5"/>
      <c r="L70" s="5"/>
      <c r="M70" s="5"/>
      <c r="N70" s="5"/>
      <c r="O70" s="5"/>
    </row>
    <row r="71" spans="1:15" ht="13.1" x14ac:dyDescent="0.25">
      <c r="A71" s="8" t="s">
        <v>12</v>
      </c>
      <c r="B71" s="24"/>
      <c r="C71" s="3"/>
      <c r="D71" s="3"/>
      <c r="E71" s="3"/>
      <c r="F71" s="3"/>
      <c r="G71" s="3"/>
      <c r="H71" s="3"/>
      <c r="I71" s="3"/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19">
        <f>SUM(J71:N71)</f>
        <v>0</v>
      </c>
    </row>
    <row r="72" spans="1:15" ht="13.1" x14ac:dyDescent="0.25">
      <c r="A72" s="8"/>
      <c r="B72" s="2"/>
      <c r="H72" s="25"/>
      <c r="I72" s="25"/>
      <c r="J72" s="5"/>
      <c r="K72" s="5"/>
      <c r="L72" s="5"/>
      <c r="M72" s="5"/>
      <c r="N72" s="5"/>
      <c r="O72" s="5"/>
    </row>
    <row r="73" spans="1:15" ht="13.1" x14ac:dyDescent="0.25">
      <c r="A73" s="8"/>
      <c r="B73" s="2"/>
      <c r="C73" s="72" t="s">
        <v>18</v>
      </c>
      <c r="D73" s="79" t="s">
        <v>51</v>
      </c>
      <c r="E73" s="79" t="s">
        <v>52</v>
      </c>
      <c r="F73" s="79" t="s">
        <v>53</v>
      </c>
      <c r="G73" s="79" t="s">
        <v>54</v>
      </c>
      <c r="H73" s="79" t="s">
        <v>55</v>
      </c>
      <c r="I73" s="18"/>
      <c r="J73" s="5"/>
      <c r="K73" s="5"/>
      <c r="L73" s="5"/>
      <c r="M73" s="5"/>
      <c r="N73" s="5"/>
      <c r="O73" s="5"/>
    </row>
    <row r="74" spans="1:15" ht="13.1" x14ac:dyDescent="0.25">
      <c r="A74" s="8"/>
      <c r="B74" s="2"/>
      <c r="C74" s="73"/>
      <c r="D74" s="80"/>
      <c r="E74" s="80"/>
      <c r="F74" s="80"/>
      <c r="G74" s="80"/>
      <c r="H74" s="80"/>
      <c r="I74" s="18"/>
      <c r="J74" s="5"/>
      <c r="K74" s="5"/>
      <c r="L74" s="5"/>
      <c r="M74" s="5"/>
      <c r="N74" s="5"/>
      <c r="O74" s="5"/>
    </row>
    <row r="75" spans="1:15" ht="13.1" x14ac:dyDescent="0.25">
      <c r="A75" s="8" t="s">
        <v>14</v>
      </c>
      <c r="B75" t="s">
        <v>84</v>
      </c>
      <c r="C75" s="23">
        <v>6494</v>
      </c>
      <c r="D75" s="24"/>
      <c r="E75" s="24"/>
      <c r="F75" s="24"/>
      <c r="G75" s="24"/>
      <c r="H75" s="24"/>
      <c r="I75" s="3"/>
      <c r="J75" s="19">
        <f>C75*D75*1.04</f>
        <v>0</v>
      </c>
      <c r="K75" s="19">
        <f>C75*E75*1.04^2</f>
        <v>0</v>
      </c>
      <c r="L75" s="19">
        <f>C75*F75*1.04^3</f>
        <v>0</v>
      </c>
      <c r="M75" s="19">
        <f>C75*G75*1.04^4</f>
        <v>0</v>
      </c>
      <c r="N75" s="19">
        <f>C75*H75*1.04^5</f>
        <v>0</v>
      </c>
      <c r="O75" s="19">
        <f>SUM(J75:N75)</f>
        <v>0</v>
      </c>
    </row>
    <row r="76" spans="1:15" ht="13.1" x14ac:dyDescent="0.25">
      <c r="A76" s="8"/>
      <c r="B76" s="2" t="s">
        <v>85</v>
      </c>
      <c r="C76" s="35">
        <v>1901.86</v>
      </c>
      <c r="D76" s="24"/>
      <c r="E76" s="24"/>
      <c r="F76" s="24"/>
      <c r="G76" s="24"/>
      <c r="H76" s="24"/>
      <c r="I76" s="43"/>
      <c r="J76" s="19">
        <f>C76*D76*1.04</f>
        <v>0</v>
      </c>
      <c r="K76" s="19">
        <f>C76*E76*1.04^2</f>
        <v>0</v>
      </c>
      <c r="L76" s="19">
        <f>C76*F76*1.04^3</f>
        <v>0</v>
      </c>
      <c r="M76" s="19">
        <f>C76*G76*1.04^4</f>
        <v>0</v>
      </c>
      <c r="N76" s="19">
        <f>C76*H76*1.04^5</f>
        <v>0</v>
      </c>
      <c r="O76" s="19">
        <f>SUM(J76:N76)</f>
        <v>0</v>
      </c>
    </row>
    <row r="77" spans="1:15" ht="13.1" x14ac:dyDescent="0.25">
      <c r="A77" s="8"/>
      <c r="B77" s="17" t="s">
        <v>23</v>
      </c>
      <c r="C77" s="16"/>
      <c r="D77" s="16"/>
      <c r="E77" s="16"/>
      <c r="F77" s="16"/>
      <c r="G77" s="16"/>
      <c r="H77" s="3"/>
      <c r="I77" s="2"/>
      <c r="J77" s="20">
        <f>SUM(J75:J76)</f>
        <v>0</v>
      </c>
      <c r="K77" s="20">
        <f t="shared" ref="K77:M77" si="28">SUM(K75:K76)</f>
        <v>0</v>
      </c>
      <c r="L77" s="20">
        <f t="shared" si="28"/>
        <v>0</v>
      </c>
      <c r="M77" s="20">
        <f t="shared" si="28"/>
        <v>0</v>
      </c>
      <c r="N77" s="20">
        <f>SUM(N75:N76)</f>
        <v>0</v>
      </c>
      <c r="O77" s="20">
        <f>SUM(O75:O76)</f>
        <v>0</v>
      </c>
    </row>
    <row r="78" spans="1:15" ht="12.8" customHeight="1" x14ac:dyDescent="0.25">
      <c r="A78" s="8"/>
      <c r="B78" s="2"/>
      <c r="H78" s="2"/>
      <c r="I78" s="2"/>
      <c r="J78" s="6"/>
      <c r="K78" s="6"/>
      <c r="L78" s="6"/>
      <c r="M78" s="6"/>
      <c r="N78" s="6"/>
      <c r="O78" s="5"/>
    </row>
    <row r="79" spans="1:15" ht="12.8" customHeight="1" x14ac:dyDescent="0.25">
      <c r="A79" s="8" t="s">
        <v>15</v>
      </c>
      <c r="B79" s="2"/>
      <c r="C79" s="2"/>
      <c r="D79" s="2"/>
      <c r="E79" s="2"/>
      <c r="F79" s="2"/>
      <c r="G79" s="2"/>
      <c r="H79" s="2"/>
      <c r="I79" s="2"/>
      <c r="J79" s="20">
        <f>SUM(J58+J61+J69+J67+J71+J63+J65+J77)</f>
        <v>0</v>
      </c>
      <c r="K79" s="20">
        <f t="shared" ref="K79:O79" si="29">SUM(K58+K61+K69+K67+K71+K63+K65+K77)</f>
        <v>0</v>
      </c>
      <c r="L79" s="20">
        <f t="shared" si="29"/>
        <v>0</v>
      </c>
      <c r="M79" s="20">
        <f t="shared" si="29"/>
        <v>0</v>
      </c>
      <c r="N79" s="20">
        <f t="shared" si="29"/>
        <v>0</v>
      </c>
      <c r="O79" s="20">
        <f t="shared" si="29"/>
        <v>0</v>
      </c>
    </row>
    <row r="80" spans="1:15" ht="12.8" customHeight="1" x14ac:dyDescent="0.25">
      <c r="A80" s="8"/>
      <c r="B80" s="2"/>
      <c r="C80" s="18" t="s">
        <v>42</v>
      </c>
      <c r="D80" s="18"/>
      <c r="E80" s="18"/>
      <c r="F80" s="18"/>
      <c r="G80" s="18"/>
      <c r="H80" s="2"/>
      <c r="I80" s="2"/>
      <c r="J80" s="5"/>
      <c r="K80" s="5"/>
      <c r="L80" s="5"/>
      <c r="M80" s="5"/>
      <c r="N80" s="5"/>
      <c r="O80" s="5"/>
    </row>
    <row r="81" spans="1:16" ht="13.1" x14ac:dyDescent="0.25">
      <c r="A81" s="8" t="s">
        <v>30</v>
      </c>
      <c r="B81" s="32" t="s">
        <v>61</v>
      </c>
      <c r="C81" s="31"/>
      <c r="D81" s="40"/>
      <c r="E81" s="40"/>
      <c r="F81" s="40"/>
      <c r="G81" s="40"/>
      <c r="H81" s="2"/>
      <c r="I81" s="2"/>
      <c r="J81" s="20">
        <f>SUM(J79*C81)</f>
        <v>0</v>
      </c>
      <c r="K81" s="20">
        <f>SUM(K79*C81)</f>
        <v>0</v>
      </c>
      <c r="L81" s="20">
        <f>SUM(L79*C81)</f>
        <v>0</v>
      </c>
      <c r="M81" s="20">
        <f>SUM(M79*C81)</f>
        <v>0</v>
      </c>
      <c r="N81" s="20">
        <f>SUM(N79*C81)</f>
        <v>0</v>
      </c>
      <c r="O81" s="20">
        <f>SUM(J81:N81)</f>
        <v>0</v>
      </c>
    </row>
    <row r="82" spans="1:16" ht="12.8" customHeight="1" x14ac:dyDescent="0.25">
      <c r="A82" s="8"/>
      <c r="B82" s="26"/>
      <c r="H82" s="7"/>
      <c r="J82" s="6"/>
      <c r="K82" s="6"/>
      <c r="L82" s="6"/>
      <c r="M82" s="6"/>
      <c r="N82" s="6"/>
      <c r="O82" s="5"/>
    </row>
    <row r="83" spans="1:16" ht="13.1" x14ac:dyDescent="0.25">
      <c r="A83" s="8"/>
      <c r="B83" s="29"/>
      <c r="C83" s="29"/>
      <c r="D83" s="29"/>
      <c r="E83" s="29"/>
      <c r="F83" s="29"/>
      <c r="G83" s="29"/>
      <c r="I83" s="2"/>
      <c r="J83" s="6"/>
      <c r="K83" s="6"/>
      <c r="L83" s="6"/>
      <c r="M83" s="6"/>
      <c r="N83" s="6"/>
      <c r="O83" s="5"/>
    </row>
    <row r="84" spans="1:16" ht="13.1" x14ac:dyDescent="0.25">
      <c r="A84" s="12" t="s">
        <v>16</v>
      </c>
      <c r="B84" s="13"/>
      <c r="C84" s="13"/>
      <c r="D84" s="13"/>
      <c r="E84" s="13"/>
      <c r="F84" s="13"/>
      <c r="G84" s="13"/>
      <c r="H84" s="13"/>
      <c r="I84" s="13"/>
      <c r="J84" s="21">
        <f>SUM(J79+J81)</f>
        <v>0</v>
      </c>
      <c r="K84" s="21">
        <f>SUM(K79+K81)</f>
        <v>0</v>
      </c>
      <c r="L84" s="21">
        <f>SUM(L79+L81)</f>
        <v>0</v>
      </c>
      <c r="M84" s="21">
        <f>SUM(M79+M81)</f>
        <v>0</v>
      </c>
      <c r="N84" s="21">
        <f>SUM(N79+N81)</f>
        <v>0</v>
      </c>
      <c r="O84" s="22">
        <f>SUM(J84:N84)</f>
        <v>0</v>
      </c>
    </row>
    <row r="85" spans="1:16" ht="13.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1"/>
      <c r="K85" s="11"/>
      <c r="L85" s="11"/>
      <c r="M85" s="11"/>
      <c r="N85" s="11"/>
      <c r="O85" s="41">
        <v>0</v>
      </c>
      <c r="P85" s="4" t="s">
        <v>34</v>
      </c>
    </row>
    <row r="86" spans="1:16" ht="13.1" x14ac:dyDescent="0.25">
      <c r="I86" s="2"/>
      <c r="J86" s="3"/>
      <c r="K86" s="3"/>
      <c r="O86" s="42">
        <f>O85-O84</f>
        <v>0</v>
      </c>
      <c r="P86" s="4" t="s">
        <v>35</v>
      </c>
    </row>
    <row r="87" spans="1:16" x14ac:dyDescent="0.2">
      <c r="A87" s="26" t="s">
        <v>7</v>
      </c>
      <c r="B87" s="27" t="s">
        <v>75</v>
      </c>
      <c r="C87" s="2"/>
      <c r="D87" s="2"/>
      <c r="E87" s="2"/>
      <c r="F87" s="2"/>
      <c r="G87" s="2"/>
      <c r="H87" s="2"/>
      <c r="I87" s="2"/>
      <c r="J87" s="3"/>
      <c r="K87" s="3"/>
      <c r="L87" s="3"/>
      <c r="M87" s="3"/>
      <c r="N87" s="3"/>
      <c r="O87" s="3"/>
    </row>
    <row r="88" spans="1:16" x14ac:dyDescent="0.2">
      <c r="A88" s="2"/>
      <c r="B88" s="27" t="s">
        <v>40</v>
      </c>
      <c r="C88" s="2"/>
      <c r="D88" s="2"/>
      <c r="E88" s="2"/>
      <c r="F88" s="2"/>
      <c r="G88" s="2"/>
      <c r="H88" s="2"/>
      <c r="I88" s="2"/>
      <c r="J88" s="3"/>
      <c r="K88" s="3"/>
      <c r="L88" s="7"/>
      <c r="M88" s="2"/>
      <c r="N88" s="3"/>
      <c r="O88" s="3"/>
    </row>
    <row r="89" spans="1:16" x14ac:dyDescent="0.2">
      <c r="A89" s="2"/>
      <c r="B89" s="27" t="s">
        <v>89</v>
      </c>
      <c r="C89" s="2"/>
      <c r="D89" s="2"/>
      <c r="E89" s="2"/>
      <c r="F89" s="2"/>
      <c r="G89" s="2"/>
      <c r="H89" s="2"/>
      <c r="I89" s="2"/>
      <c r="J89" s="3"/>
      <c r="K89" s="3"/>
      <c r="L89" s="14"/>
      <c r="M89" s="3"/>
      <c r="N89" s="3"/>
      <c r="O89" s="3"/>
    </row>
    <row r="90" spans="1:16" x14ac:dyDescent="0.2">
      <c r="A90" s="2"/>
      <c r="B90" s="27" t="s">
        <v>8</v>
      </c>
      <c r="C90" s="2"/>
      <c r="D90" s="2"/>
      <c r="E90" s="2"/>
      <c r="F90" s="2"/>
      <c r="G90" s="2"/>
      <c r="H90" s="2"/>
      <c r="I90" s="2"/>
      <c r="J90" s="3"/>
      <c r="K90" s="3"/>
      <c r="L90" s="14"/>
      <c r="M90" s="28"/>
      <c r="N90" s="3"/>
      <c r="O90" s="3"/>
    </row>
    <row r="91" spans="1:16" x14ac:dyDescent="0.2">
      <c r="A91" s="2"/>
      <c r="B91" s="27" t="s">
        <v>78</v>
      </c>
      <c r="C91" s="2"/>
      <c r="D91" s="2"/>
      <c r="E91" s="2"/>
      <c r="F91" s="2"/>
      <c r="G91" s="2"/>
      <c r="H91" s="2"/>
      <c r="I91" s="2"/>
      <c r="J91" s="3"/>
      <c r="K91" s="3"/>
      <c r="L91" s="3"/>
      <c r="M91" s="3"/>
      <c r="N91" s="3"/>
      <c r="O91" s="3"/>
    </row>
    <row r="92" spans="1:16" x14ac:dyDescent="0.2">
      <c r="A92" s="2"/>
      <c r="B92" s="27" t="s">
        <v>93</v>
      </c>
      <c r="C92" s="2"/>
      <c r="D92" s="2"/>
      <c r="E92" s="2"/>
      <c r="F92" s="2"/>
      <c r="G92" s="2"/>
      <c r="H92" s="2"/>
      <c r="I92" s="2"/>
      <c r="J92" s="3"/>
      <c r="K92" s="3"/>
      <c r="L92" s="3"/>
      <c r="M92" s="3"/>
      <c r="N92" s="3"/>
      <c r="O92" s="3"/>
    </row>
    <row r="93" spans="1:16" x14ac:dyDescent="0.2">
      <c r="A93" s="2"/>
      <c r="B93" s="27" t="s">
        <v>94</v>
      </c>
      <c r="C93" s="2"/>
      <c r="D93" s="2"/>
      <c r="E93" s="2"/>
      <c r="F93" s="2"/>
      <c r="G93" s="2"/>
      <c r="H93" s="2"/>
      <c r="I93" s="2"/>
      <c r="J93" s="3"/>
    </row>
    <row r="94" spans="1:16" ht="13.75" customHeight="1" x14ac:dyDescent="0.2">
      <c r="A94" s="2"/>
      <c r="B94" s="27" t="s">
        <v>76</v>
      </c>
      <c r="C94" s="2"/>
      <c r="D94" s="2"/>
      <c r="E94" s="2"/>
      <c r="F94" s="2"/>
      <c r="G94" s="2"/>
      <c r="H94" s="2"/>
      <c r="I94" s="2"/>
      <c r="J94" s="3"/>
    </row>
    <row r="95" spans="1:16" ht="15.05" x14ac:dyDescent="0.25">
      <c r="A95" s="9"/>
      <c r="B95" s="27" t="s">
        <v>79</v>
      </c>
      <c r="C95" s="2"/>
      <c r="D95" s="2"/>
      <c r="E95" s="2"/>
      <c r="F95" s="2"/>
      <c r="G95" s="2"/>
      <c r="H95" s="2"/>
      <c r="I95" s="2"/>
      <c r="J95" s="3"/>
      <c r="K95" s="3"/>
      <c r="L95" s="3"/>
      <c r="M95" s="3"/>
      <c r="N95" s="3"/>
      <c r="O95" s="3"/>
    </row>
    <row r="96" spans="1:16" x14ac:dyDescent="0.2">
      <c r="A96" s="2"/>
      <c r="B96" s="2"/>
      <c r="C96" s="2"/>
      <c r="D96" s="2"/>
      <c r="E96" s="2"/>
      <c r="F96" s="2"/>
      <c r="G96" s="2"/>
      <c r="H96" s="2"/>
      <c r="I96" s="2"/>
      <c r="J96" s="3"/>
      <c r="K96" s="3"/>
      <c r="L96" s="3"/>
      <c r="M96" s="3"/>
    </row>
    <row r="97" spans="2:16" x14ac:dyDescent="0.2">
      <c r="B97" s="74" t="s">
        <v>58</v>
      </c>
      <c r="C97" s="74"/>
      <c r="D97" s="74"/>
    </row>
    <row r="98" spans="2:16" x14ac:dyDescent="0.2">
      <c r="B98" s="74"/>
      <c r="C98" s="74"/>
      <c r="D98" s="74"/>
    </row>
    <row r="99" spans="2:16" x14ac:dyDescent="0.2">
      <c r="B99" s="48" t="s">
        <v>86</v>
      </c>
      <c r="C99" s="49"/>
      <c r="D99" s="49"/>
    </row>
    <row r="100" spans="2:16" ht="13.1" x14ac:dyDescent="0.25">
      <c r="B100" s="48" t="s">
        <v>87</v>
      </c>
      <c r="C100" s="49"/>
      <c r="D100" s="49"/>
      <c r="P100" s="4"/>
    </row>
    <row r="101" spans="2:16" x14ac:dyDescent="0.2">
      <c r="B101" s="48" t="s">
        <v>88</v>
      </c>
      <c r="C101" s="49"/>
      <c r="D101" s="49"/>
    </row>
    <row r="103" spans="2:16" x14ac:dyDescent="0.2">
      <c r="B103" s="74" t="s">
        <v>58</v>
      </c>
      <c r="C103" s="74"/>
      <c r="D103" s="74"/>
    </row>
    <row r="104" spans="2:16" x14ac:dyDescent="0.2">
      <c r="B104" s="74"/>
      <c r="C104" s="74"/>
      <c r="D104" s="74"/>
    </row>
    <row r="105" spans="2:16" x14ac:dyDescent="0.2">
      <c r="B105" s="50" t="s">
        <v>95</v>
      </c>
      <c r="C105" s="49"/>
      <c r="D105" s="49"/>
    </row>
    <row r="106" spans="2:16" x14ac:dyDescent="0.2">
      <c r="B106" s="48" t="s">
        <v>96</v>
      </c>
      <c r="C106" s="49"/>
      <c r="D106" s="49"/>
    </row>
    <row r="107" spans="2:16" x14ac:dyDescent="0.2">
      <c r="B107" s="48" t="s">
        <v>97</v>
      </c>
      <c r="C107" s="49"/>
      <c r="D107" s="49"/>
    </row>
    <row r="109" spans="2:16" ht="12.8" customHeight="1" x14ac:dyDescent="0.2">
      <c r="B109" s="74" t="s">
        <v>98</v>
      </c>
      <c r="C109" s="74"/>
      <c r="D109" s="74"/>
    </row>
    <row r="110" spans="2:16" x14ac:dyDescent="0.2">
      <c r="B110" s="74"/>
      <c r="C110" s="74"/>
      <c r="D110" s="74"/>
    </row>
    <row r="111" spans="2:16" x14ac:dyDescent="0.2">
      <c r="B111" s="49" t="s">
        <v>77</v>
      </c>
      <c r="C111" s="49"/>
      <c r="D111" s="49"/>
    </row>
    <row r="112" spans="2:16" x14ac:dyDescent="0.2">
      <c r="B112" s="49" t="s">
        <v>81</v>
      </c>
      <c r="C112" s="49"/>
      <c r="D112" s="49"/>
    </row>
    <row r="113" spans="2:15" x14ac:dyDescent="0.2">
      <c r="B113" s="49" t="s">
        <v>82</v>
      </c>
      <c r="C113" s="49"/>
      <c r="D113" s="49"/>
    </row>
    <row r="114" spans="2:15" x14ac:dyDescent="0.2">
      <c r="B114" s="49" t="s">
        <v>83</v>
      </c>
      <c r="C114" s="49"/>
      <c r="D114" s="49"/>
    </row>
    <row r="115" spans="2:15" ht="12.8" customHeight="1" x14ac:dyDescent="0.2">
      <c r="I115" s="2"/>
      <c r="J115" s="3"/>
      <c r="K115" s="3"/>
      <c r="O115" s="42"/>
    </row>
    <row r="116" spans="2:15" x14ac:dyDescent="0.2">
      <c r="F116" s="2"/>
      <c r="G116" s="2"/>
      <c r="H116" s="2"/>
      <c r="I116" s="2"/>
      <c r="J116" s="3"/>
      <c r="K116" s="3"/>
    </row>
    <row r="117" spans="2:15" x14ac:dyDescent="0.2">
      <c r="B117" s="2" t="s">
        <v>64</v>
      </c>
      <c r="F117" s="2"/>
      <c r="G117" s="2"/>
      <c r="H117" s="2"/>
      <c r="I117" s="2"/>
      <c r="J117" s="3"/>
      <c r="K117" s="3"/>
      <c r="L117" s="7"/>
      <c r="M117" s="2"/>
      <c r="N117" s="3"/>
      <c r="O117" s="3"/>
    </row>
    <row r="118" spans="2:15" ht="15.05" x14ac:dyDescent="0.2">
      <c r="B118" s="46" t="s">
        <v>65</v>
      </c>
      <c r="C118" s="51"/>
      <c r="D118" s="51"/>
      <c r="F118" s="2"/>
      <c r="G118" s="2"/>
      <c r="H118" s="2"/>
      <c r="I118" s="2"/>
      <c r="J118" s="3"/>
      <c r="K118" s="3"/>
      <c r="L118" s="14"/>
      <c r="M118" s="3"/>
      <c r="N118" s="3"/>
      <c r="O118" s="3"/>
    </row>
    <row r="119" spans="2:15" ht="15.05" x14ac:dyDescent="0.2">
      <c r="B119" s="46" t="s">
        <v>99</v>
      </c>
      <c r="C119" s="52"/>
      <c r="D119" s="52"/>
      <c r="E119" s="52"/>
      <c r="F119" s="2"/>
      <c r="G119" s="2"/>
      <c r="H119" s="2"/>
      <c r="I119" s="2"/>
      <c r="J119" s="3"/>
      <c r="K119" s="3"/>
      <c r="L119" s="14"/>
      <c r="M119" s="28"/>
      <c r="N119" s="3"/>
      <c r="O119" s="3"/>
    </row>
    <row r="120" spans="2:15" ht="15.05" x14ac:dyDescent="0.2">
      <c r="B120" s="46" t="s">
        <v>100</v>
      </c>
      <c r="C120" s="52"/>
      <c r="D120" s="52"/>
      <c r="E120" s="52"/>
      <c r="F120" s="2"/>
      <c r="G120" s="2"/>
      <c r="H120" s="2"/>
      <c r="I120" s="2"/>
      <c r="J120" s="3"/>
      <c r="K120" s="3"/>
    </row>
    <row r="121" spans="2:15" ht="12.8" customHeight="1" x14ac:dyDescent="0.2">
      <c r="B121" s="47"/>
      <c r="C121" s="53"/>
      <c r="D121" s="53"/>
      <c r="E121" s="53"/>
      <c r="F121" s="2"/>
      <c r="G121" s="2"/>
      <c r="H121" s="2"/>
      <c r="I121" s="2"/>
      <c r="J121" s="3"/>
      <c r="K121" s="3"/>
      <c r="L121" s="3"/>
      <c r="M121" s="3"/>
      <c r="N121" s="3"/>
      <c r="O121" s="3"/>
    </row>
    <row r="122" spans="2:15" ht="15.05" x14ac:dyDescent="0.2">
      <c r="B122" s="51" t="s">
        <v>66</v>
      </c>
      <c r="C122" s="53"/>
      <c r="D122" s="53"/>
      <c r="E122" s="53"/>
      <c r="F122" s="2"/>
      <c r="G122" s="2"/>
      <c r="H122" s="2"/>
      <c r="I122" s="2"/>
      <c r="J122" s="3"/>
      <c r="K122" s="3"/>
      <c r="L122" s="3"/>
      <c r="N122" s="3"/>
      <c r="O122" s="3"/>
    </row>
    <row r="123" spans="2:15" ht="15.05" x14ac:dyDescent="0.2">
      <c r="B123" s="51" t="s">
        <v>67</v>
      </c>
      <c r="C123" s="53"/>
      <c r="D123" s="53"/>
      <c r="E123" s="53"/>
    </row>
    <row r="125" spans="2:15" ht="15.75" thickBot="1" x14ac:dyDescent="0.25">
      <c r="B125" s="51"/>
    </row>
    <row r="126" spans="2:15" ht="45.85" thickBot="1" x14ac:dyDescent="0.25">
      <c r="B126" s="54" t="s">
        <v>68</v>
      </c>
      <c r="C126" s="55" t="s">
        <v>69</v>
      </c>
      <c r="D126" s="56" t="s">
        <v>70</v>
      </c>
    </row>
    <row r="127" spans="2:15" ht="15.75" thickBot="1" x14ac:dyDescent="0.25">
      <c r="B127" s="57" t="s">
        <v>71</v>
      </c>
      <c r="C127" s="58">
        <v>1317</v>
      </c>
      <c r="D127" s="59">
        <v>68460</v>
      </c>
      <c r="E127" t="s">
        <v>72</v>
      </c>
    </row>
    <row r="128" spans="2:15" ht="15.75" thickBot="1" x14ac:dyDescent="0.25">
      <c r="B128" s="60" t="s">
        <v>73</v>
      </c>
      <c r="C128" s="61">
        <v>1505</v>
      </c>
      <c r="D128" s="62">
        <v>78250</v>
      </c>
      <c r="E128" t="s">
        <v>74</v>
      </c>
    </row>
    <row r="145" spans="6:6" ht="15.05" x14ac:dyDescent="0.2">
      <c r="F145" s="52"/>
    </row>
    <row r="146" spans="6:6" ht="15.05" x14ac:dyDescent="0.2">
      <c r="F146" s="52"/>
    </row>
    <row r="147" spans="6:6" ht="15.05" x14ac:dyDescent="0.2">
      <c r="F147" s="53"/>
    </row>
    <row r="148" spans="6:6" ht="15.05" x14ac:dyDescent="0.2">
      <c r="F148" s="53"/>
    </row>
    <row r="149" spans="6:6" ht="15.05" x14ac:dyDescent="0.2">
      <c r="F149" s="53"/>
    </row>
  </sheetData>
  <mergeCells count="17">
    <mergeCell ref="E73:E74"/>
    <mergeCell ref="F73:F74"/>
    <mergeCell ref="G73:G74"/>
    <mergeCell ref="H73:H74"/>
    <mergeCell ref="D73:D74"/>
    <mergeCell ref="I9:I10"/>
    <mergeCell ref="D9:D10"/>
    <mergeCell ref="E9:E10"/>
    <mergeCell ref="F9:F10"/>
    <mergeCell ref="G9:G10"/>
    <mergeCell ref="H9:H10"/>
    <mergeCell ref="C73:C74"/>
    <mergeCell ref="B97:D98"/>
    <mergeCell ref="B103:D104"/>
    <mergeCell ref="B109:D110"/>
    <mergeCell ref="C9:C10"/>
    <mergeCell ref="C47:C48"/>
  </mergeCells>
  <phoneticPr fontId="0" type="noConversion"/>
  <hyperlinks>
    <hyperlink ref="C73:C74" r:id="rId1" display="Quarterly Rate" xr:uid="{00000000-0004-0000-0000-000001000000}"/>
    <hyperlink ref="C47:C48" r:id="rId2" display="Benefits Rate" xr:uid="{45B38972-5C06-428C-A35C-FFF47E38948F}"/>
    <hyperlink ref="B37" r:id="rId3" display="Hourly GRSA (Summer: $35.71/Hr, Avg Work Hours/Mo. = 173.3)" xr:uid="{BF7ED823-FCB3-4016-9CB9-A95B8E289541}"/>
  </hyperlinks>
  <pageMargins left="0.75" right="0.75" top="1" bottom="1" header="0.5" footer="0.5"/>
  <pageSetup scale="51" orientation="portrait" r:id="rId4"/>
  <headerFooter alignWithMargins="0">
    <oddFooter>&amp;L&amp;"Arial,Bold"&amp;8&amp;D</oddFooter>
  </headerFooter>
  <legacyDrawing r:id="rId5"/>
</worksheet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TDC</vt:lpstr>
      <vt:lpstr>TDC!Print_Area</vt:lpstr>
    </vt:vector>
  </TitlesOfParts>
  <Company>UW CFR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Gustafson</dc:creator>
  <cp:lastModifiedBy>Jack Lockhart</cp:lastModifiedBy>
  <cp:lastPrinted>2016-12-29T17:55:01Z</cp:lastPrinted>
  <dcterms:created xsi:type="dcterms:W3CDTF">2002-11-21T20:12:04Z</dcterms:created>
  <dcterms:modified xsi:type="dcterms:W3CDTF">2026-06-16T18:32:35Z</dcterms:modified>
</cp:coreProperties>
</file>